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P:\01-Obras Presupuestos\1611 - CLUB PILATES_CARABANCHEL - Avda Plaza Toros 7, L10 - Mad_191225\Presupuestos Arko\Pto00 25-12-19\"/>
    </mc:Choice>
  </mc:AlternateContent>
  <xr:revisionPtr revIDLastSave="0" documentId="13_ncr:1_{012493DA-746A-48EA-A18F-AE091586BE4F}" xr6:coauthVersionLast="47" xr6:coauthVersionMax="47" xr10:uidLastSave="{00000000-0000-0000-0000-000000000000}"/>
  <bookViews>
    <workbookView xWindow="30015" yWindow="225" windowWidth="26760" windowHeight="14370" xr2:uid="{54869359-F856-4728-9E6A-23CA57994E4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6" i="1" l="1"/>
  <c r="F346" i="1"/>
  <c r="G340" i="1"/>
  <c r="G344" i="1"/>
  <c r="E340" i="1"/>
  <c r="F340" i="1"/>
  <c r="F344" i="1"/>
  <c r="G342" i="1"/>
  <c r="G334" i="1"/>
  <c r="G338" i="1"/>
  <c r="E334" i="1"/>
  <c r="F334" i="1"/>
  <c r="F338" i="1"/>
  <c r="G336" i="1"/>
  <c r="G329" i="1"/>
  <c r="G332" i="1"/>
  <c r="E329" i="1"/>
  <c r="F329" i="1"/>
  <c r="F332" i="1"/>
  <c r="G330" i="1"/>
  <c r="G320" i="1"/>
  <c r="G327" i="1"/>
  <c r="E320" i="1"/>
  <c r="F320" i="1"/>
  <c r="F327" i="1"/>
  <c r="G325" i="1"/>
  <c r="G323" i="1"/>
  <c r="G321" i="1"/>
  <c r="G313" i="1"/>
  <c r="G318" i="1"/>
  <c r="E313" i="1"/>
  <c r="F313" i="1"/>
  <c r="F318" i="1"/>
  <c r="G316" i="1"/>
  <c r="G314" i="1"/>
  <c r="G308" i="1"/>
  <c r="G311" i="1"/>
  <c r="E308" i="1"/>
  <c r="F308" i="1"/>
  <c r="F311" i="1"/>
  <c r="G309" i="1"/>
  <c r="G292" i="1"/>
  <c r="G306" i="1"/>
  <c r="E292" i="1"/>
  <c r="F292" i="1"/>
  <c r="F306" i="1"/>
  <c r="G304" i="1"/>
  <c r="G303" i="1"/>
  <c r="G301" i="1"/>
  <c r="G299" i="1"/>
  <c r="G297" i="1"/>
  <c r="G295" i="1"/>
  <c r="G293" i="1"/>
  <c r="G277" i="1"/>
  <c r="G290" i="1"/>
  <c r="E277" i="1"/>
  <c r="F277" i="1"/>
  <c r="F290" i="1"/>
  <c r="G288" i="1"/>
  <c r="G286" i="1"/>
  <c r="G284" i="1"/>
  <c r="G282" i="1"/>
  <c r="G280" i="1"/>
  <c r="G278" i="1"/>
  <c r="G260" i="1"/>
  <c r="G275" i="1"/>
  <c r="E260" i="1"/>
  <c r="F260" i="1"/>
  <c r="F275" i="1"/>
  <c r="G273" i="1"/>
  <c r="G271" i="1"/>
  <c r="G269" i="1"/>
  <c r="G267" i="1"/>
  <c r="G265" i="1"/>
  <c r="G263" i="1"/>
  <c r="G261" i="1"/>
  <c r="G241" i="1"/>
  <c r="G258" i="1"/>
  <c r="E241" i="1"/>
  <c r="F241" i="1"/>
  <c r="F258" i="1"/>
  <c r="G251" i="1"/>
  <c r="G256" i="1"/>
  <c r="E251" i="1"/>
  <c r="F251" i="1"/>
  <c r="F256" i="1"/>
  <c r="G254" i="1"/>
  <c r="G252" i="1"/>
  <c r="G242" i="1"/>
  <c r="G249" i="1"/>
  <c r="E242" i="1"/>
  <c r="F242" i="1"/>
  <c r="F249" i="1"/>
  <c r="G247" i="1"/>
  <c r="G245" i="1"/>
  <c r="G243" i="1"/>
  <c r="G148" i="1"/>
  <c r="G239" i="1"/>
  <c r="E148" i="1"/>
  <c r="F148" i="1"/>
  <c r="F239" i="1"/>
  <c r="G234" i="1"/>
  <c r="G237" i="1"/>
  <c r="E234" i="1"/>
  <c r="F234" i="1"/>
  <c r="F237" i="1"/>
  <c r="G235" i="1"/>
  <c r="G227" i="1"/>
  <c r="G232" i="1"/>
  <c r="E227" i="1"/>
  <c r="F227" i="1"/>
  <c r="F232" i="1"/>
  <c r="G230" i="1"/>
  <c r="G228" i="1"/>
  <c r="G222" i="1"/>
  <c r="G225" i="1"/>
  <c r="E222" i="1"/>
  <c r="F222" i="1"/>
  <c r="F225" i="1"/>
  <c r="G223" i="1"/>
  <c r="G207" i="1"/>
  <c r="G220" i="1"/>
  <c r="E207" i="1"/>
  <c r="F207" i="1"/>
  <c r="F220" i="1"/>
  <c r="G218" i="1"/>
  <c r="G216" i="1"/>
  <c r="G214" i="1"/>
  <c r="G212" i="1"/>
  <c r="G210" i="1"/>
  <c r="G208" i="1"/>
  <c r="G182" i="1"/>
  <c r="G205" i="1"/>
  <c r="E182" i="1"/>
  <c r="F182" i="1"/>
  <c r="F205" i="1"/>
  <c r="G203" i="1"/>
  <c r="G201" i="1"/>
  <c r="G199" i="1"/>
  <c r="G197" i="1"/>
  <c r="G195" i="1"/>
  <c r="G193" i="1"/>
  <c r="G191" i="1"/>
  <c r="G189" i="1"/>
  <c r="G187" i="1"/>
  <c r="G185" i="1"/>
  <c r="G183" i="1"/>
  <c r="G169" i="1"/>
  <c r="G180" i="1"/>
  <c r="E169" i="1"/>
  <c r="F169" i="1"/>
  <c r="F180" i="1"/>
  <c r="G178" i="1"/>
  <c r="G176" i="1"/>
  <c r="G174" i="1"/>
  <c r="G172" i="1"/>
  <c r="G170" i="1"/>
  <c r="G164" i="1"/>
  <c r="G167" i="1"/>
  <c r="E164" i="1"/>
  <c r="F164" i="1"/>
  <c r="F167" i="1"/>
  <c r="G165" i="1"/>
  <c r="G159" i="1"/>
  <c r="G162" i="1"/>
  <c r="E159" i="1"/>
  <c r="F159" i="1"/>
  <c r="F162" i="1"/>
  <c r="G160" i="1"/>
  <c r="G154" i="1"/>
  <c r="G157" i="1"/>
  <c r="E154" i="1"/>
  <c r="F154" i="1"/>
  <c r="F157" i="1"/>
  <c r="G155" i="1"/>
  <c r="G149" i="1"/>
  <c r="G152" i="1"/>
  <c r="E149" i="1"/>
  <c r="F149" i="1"/>
  <c r="F152" i="1"/>
  <c r="G150" i="1"/>
  <c r="G119" i="1"/>
  <c r="G146" i="1"/>
  <c r="E119" i="1"/>
  <c r="F119" i="1"/>
  <c r="F146" i="1"/>
  <c r="G144" i="1"/>
  <c r="G142" i="1"/>
  <c r="G140" i="1"/>
  <c r="G138" i="1"/>
  <c r="G136" i="1"/>
  <c r="G134" i="1"/>
  <c r="G132" i="1"/>
  <c r="G130" i="1"/>
  <c r="G128" i="1"/>
  <c r="G126" i="1"/>
  <c r="G124" i="1"/>
  <c r="G122" i="1"/>
  <c r="G120" i="1"/>
  <c r="G110" i="1"/>
  <c r="G117" i="1"/>
  <c r="E110" i="1"/>
  <c r="F110" i="1"/>
  <c r="F117" i="1"/>
  <c r="G115" i="1"/>
  <c r="G113" i="1"/>
  <c r="G111" i="1"/>
  <c r="G103" i="1"/>
  <c r="G108" i="1"/>
  <c r="E103" i="1"/>
  <c r="F103" i="1"/>
  <c r="F108" i="1"/>
  <c r="G106" i="1"/>
  <c r="G104" i="1"/>
  <c r="G90" i="1"/>
  <c r="G101" i="1"/>
  <c r="E90" i="1"/>
  <c r="F90" i="1"/>
  <c r="F101" i="1"/>
  <c r="G99" i="1"/>
  <c r="G97" i="1"/>
  <c r="G95" i="1"/>
  <c r="G93" i="1"/>
  <c r="G91" i="1"/>
  <c r="G85" i="1"/>
  <c r="G88" i="1"/>
  <c r="E85" i="1"/>
  <c r="F85" i="1"/>
  <c r="F88" i="1"/>
  <c r="G86" i="1"/>
  <c r="G74" i="1"/>
  <c r="G83" i="1"/>
  <c r="E74" i="1"/>
  <c r="F74" i="1"/>
  <c r="F83" i="1"/>
  <c r="G81" i="1"/>
  <c r="G79" i="1"/>
  <c r="G77" i="1"/>
  <c r="G75" i="1"/>
  <c r="G65" i="1"/>
  <c r="G72" i="1"/>
  <c r="E65" i="1"/>
  <c r="F65" i="1"/>
  <c r="F72" i="1"/>
  <c r="G70" i="1"/>
  <c r="G68" i="1"/>
  <c r="G66" i="1"/>
  <c r="G48" i="1"/>
  <c r="G63" i="1"/>
  <c r="E48" i="1"/>
  <c r="F48" i="1"/>
  <c r="F63" i="1"/>
  <c r="G61" i="1"/>
  <c r="G59" i="1"/>
  <c r="G57" i="1"/>
  <c r="G55" i="1"/>
  <c r="G53" i="1"/>
  <c r="G51" i="1"/>
  <c r="G49" i="1"/>
  <c r="G33" i="1"/>
  <c r="G46" i="1"/>
  <c r="E33" i="1"/>
  <c r="F33" i="1"/>
  <c r="F46" i="1"/>
  <c r="G44" i="1"/>
  <c r="G42" i="1"/>
  <c r="G40" i="1"/>
  <c r="G38" i="1"/>
  <c r="G36" i="1"/>
  <c r="G34" i="1"/>
  <c r="G4" i="1"/>
  <c r="G31" i="1"/>
  <c r="E4" i="1"/>
  <c r="F4" i="1"/>
  <c r="F31" i="1"/>
  <c r="G29" i="1"/>
  <c r="G27" i="1"/>
  <c r="G25" i="1"/>
  <c r="G23" i="1"/>
  <c r="G21" i="1"/>
  <c r="G19" i="1"/>
  <c r="G17" i="1"/>
  <c r="G15" i="1"/>
  <c r="G13" i="1"/>
  <c r="G11" i="1"/>
  <c r="G9" i="1"/>
  <c r="G7" i="1"/>
  <c r="G5" i="1"/>
</calcChain>
</file>

<file path=xl/sharedStrings.xml><?xml version="1.0" encoding="utf-8"?>
<sst xmlns="http://schemas.openxmlformats.org/spreadsheetml/2006/main" count="784" uniqueCount="486">
  <si>
    <t>A R K O  barcelona S.L.</t>
  </si>
  <si>
    <t>Presupuesto</t>
  </si>
  <si>
    <t>cCódigo</t>
  </si>
  <si>
    <t>cResumen</t>
  </si>
  <si>
    <t>rImpPres</t>
  </si>
  <si>
    <t>cNat</t>
  </si>
  <si>
    <t>cUd</t>
  </si>
  <si>
    <t>rCanPres</t>
  </si>
  <si>
    <t>cPrPres</t>
  </si>
  <si>
    <t xml:space="preserve">01           </t>
  </si>
  <si>
    <t>TRABAJOS PREVIOS</t>
  </si>
  <si>
    <t>Capítulo</t>
  </si>
  <si>
    <t/>
  </si>
  <si>
    <t xml:space="preserve">01.01        </t>
  </si>
  <si>
    <t>DESMONTAJE DE PUERTA CORREDERA DE ACCESO</t>
  </si>
  <si>
    <t>Partida</t>
  </si>
  <si>
    <t>UD</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</si>
  <si>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t>
  </si>
  <si>
    <t xml:space="preserve">01.02        </t>
  </si>
  <si>
    <t>DESMONTAJE DE CARPINTERIA METALICA</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</si>
  <si>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</si>
  <si>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</si>
  <si>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 xml:space="preserve">01.03        </t>
  </si>
  <si>
    <t>RETIRADA DE MOBILIARIO Y ELEMENTOS FIJOS</t>
  </si>
  <si>
    <t>PA. Desmontaje y retirada de elementos de mobiliario tales como mostrador, baldas, percheros, barras, espejos, mamparas interiores de madera o vidrio, aplacados de pilares, armarios, etc, incluso carga al contenedor.</t>
  </si>
  <si>
    <t xml:space="preserve">01.04        </t>
  </si>
  <si>
    <t>DEMOLICION DE FALSO TECHO</t>
  </si>
  <si>
    <t>M2. Demolición de falso techo liso de escayola, pladur o placas, incluso fajas, tabicas, candilejas, foseados, luminarias existentes, rejillas de aire, etc, por medios manuales, incluso carga a contenedor y con p.p. de medios auxiliares y ayudas.</t>
  </si>
  <si>
    <t xml:space="preserve">01.05        </t>
  </si>
  <si>
    <t>DEMOLICION DE PAVIMENTO</t>
  </si>
  <si>
    <t>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t>
  </si>
  <si>
    <t xml:space="preserve">01.06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</si>
  <si>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</si>
  <si>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</si>
  <si>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</si>
  <si>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 xml:space="preserve">01.07        </t>
  </si>
  <si>
    <t>ANULACIÓN Y DESMONTAJE INSTALACIONES</t>
  </si>
  <si>
    <t>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</si>
  <si>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</si>
  <si>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</si>
  <si>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</si>
  <si>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 xml:space="preserve">01.09        </t>
  </si>
  <si>
    <t>CONTENEDORES 6 M3</t>
  </si>
  <si>
    <t>Ud. Contenedor al servicio de la obra, incluso transporte, retirada y tasas de vertido e impuestos de la CM. Gestión del certificado de residuos.</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</si>
  <si>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</si>
  <si>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</si>
  <si>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</si>
  <si>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 xml:space="preserve">01.11        </t>
  </si>
  <si>
    <t>LEVANTADO DE CARPINTERIA INTERIOR</t>
  </si>
  <si>
    <t>Levantado de puerta interior de madera, con medios manuales, sin deteriorar el paramento al que está sujeta, y carga manual sobre camión o contenedor.</t>
  </si>
  <si>
    <t xml:space="preserve">01.12        </t>
  </si>
  <si>
    <t>DEMOLICION DE AZULEJO</t>
  </si>
  <si>
    <t>Demolición de alicatado de azulejo, con medios manuales, y carga manual sobre camión o contenedor. El precio incluye el picado del material de agarre adherido al soporte.</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</si>
  <si>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</si>
  <si>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</si>
  <si>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</si>
  <si>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t>
  </si>
  <si>
    <t xml:space="preserve">02           </t>
  </si>
  <si>
    <t>ALBAÑILERÍA</t>
  </si>
  <si>
    <t xml:space="preserve">02.1         </t>
  </si>
  <si>
    <t>BASE DE PAVIMENTO CON MORTERO AUTONIVELANTE</t>
  </si>
  <si>
    <t>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t>
  </si>
  <si>
    <t xml:space="preserve">02.2         </t>
  </si>
  <si>
    <t>AYUDA ALBAÑILERIA INST.RED EVACUACION LOCAL</t>
  </si>
  <si>
    <t>Ud</t>
  </si>
  <si>
    <t>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</si>
  <si>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</si>
  <si>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</si>
  <si>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</si>
  <si>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 xml:space="preserve">02.4         </t>
  </si>
  <si>
    <t>AYUDA ALBAÑILERÍA INST. ELECTRICIDAD LOCAL</t>
  </si>
  <si>
    <t>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t>
  </si>
  <si>
    <t xml:space="preserve">02.5         </t>
  </si>
  <si>
    <t>AYUDA ALBAÑILERÍA INST. ILUMINACIÓN LOCAL</t>
  </si>
  <si>
    <t>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t>
  </si>
  <si>
    <t xml:space="preserve">02.6         </t>
  </si>
  <si>
    <t>AYUDA ALBAÑILERÍA INST.CLIMATIZACION Y VENTILACION LOCAL</t>
  </si>
  <si>
    <t>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</si>
  <si>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</si>
  <si>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</si>
  <si>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</si>
  <si>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</si>
  <si>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</si>
  <si>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</si>
  <si>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</si>
  <si>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</si>
  <si>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</si>
  <si>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</si>
  <si>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</si>
  <si>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</si>
  <si>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</si>
  <si>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</si>
  <si>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</si>
  <si>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</si>
  <si>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</si>
  <si>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</si>
  <si>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 xml:space="preserve">03.6         </t>
  </si>
  <si>
    <t>REFUERZO ESTRUCTURAL TRASDOSADO DE PLADUR</t>
  </si>
  <si>
    <t>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t>
  </si>
  <si>
    <t xml:space="preserve">03.7         </t>
  </si>
  <si>
    <t>REFUERZOS PARA COLGAR</t>
  </si>
  <si>
    <t>Ud. Refuerzo con tableros de DM en zonas de reformers, estanterías, accesorios, etc.</t>
  </si>
  <si>
    <t>03</t>
  </si>
  <si>
    <t xml:space="preserve">04           </t>
  </si>
  <si>
    <t>FALSOS TECHOS</t>
  </si>
  <si>
    <t xml:space="preserve">04.01        </t>
  </si>
  <si>
    <t>FALSO TECHO CONTINUO DE CARTÓN-YESO ST</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</si>
  <si>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t>
  </si>
  <si>
    <t xml:space="preserve">04.02        </t>
  </si>
  <si>
    <t>FALSO TECHO CONTINUO DE CARTÓN-YESO WF</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</si>
  <si>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t>
  </si>
  <si>
    <t xml:space="preserve">04.03        </t>
  </si>
  <si>
    <t>FORMACION DE FOSA O CANDILEJA</t>
  </si>
  <si>
    <t>m</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</si>
  <si>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</si>
  <si>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t>
  </si>
  <si>
    <t xml:space="preserve">05           </t>
  </si>
  <si>
    <t>PAVIMENTOS</t>
  </si>
  <si>
    <t xml:space="preserve">05.01        </t>
  </si>
  <si>
    <t>PASTA NIVELADORA 2-3 mm</t>
  </si>
  <si>
    <t>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</si>
  <si>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</si>
  <si>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</si>
  <si>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</si>
  <si>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</si>
  <si>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</si>
  <si>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</si>
  <si>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</si>
  <si>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</si>
  <si>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</si>
  <si>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05</t>
  </si>
  <si>
    <t xml:space="preserve">06           </t>
  </si>
  <si>
    <t>REVESTIMIENTOS</t>
  </si>
  <si>
    <t xml:space="preserve">06.01        </t>
  </si>
  <si>
    <t>ALICATADO DE GRES PORCELÁNICO 1200x600x10</t>
  </si>
  <si>
    <t>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</si>
  <si>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</si>
  <si>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</si>
  <si>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</si>
  <si>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</si>
  <si>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</si>
  <si>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</si>
  <si>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</si>
  <si>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</si>
  <si>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</si>
  <si>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 xml:space="preserve">07.3         </t>
  </si>
  <si>
    <t>MOSTRADOR</t>
  </si>
  <si>
    <t>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t>
  </si>
  <si>
    <t xml:space="preserve">07.4         </t>
  </si>
  <si>
    <t>MUEBLE TRAS MOSTRADOR</t>
  </si>
  <si>
    <t>Ud. Fabricación, suministro y colocación en obra de mueble TRAS MOSTRADOR de 2.30 en tablero de DM aplacado de melamina Gris ratón Egger U750 ST9 con puertas, baldas interiores y cajones.</t>
  </si>
  <si>
    <t xml:space="preserve">07.6         </t>
  </si>
  <si>
    <t>FORMACION DE BALDA</t>
  </si>
  <si>
    <t>ML. Formación de balda en zona vestuarios consistente en una balda corrida , incluso barra de cuelgue.</t>
  </si>
  <si>
    <t>07</t>
  </si>
  <si>
    <t xml:space="preserve">08           </t>
  </si>
  <si>
    <t>CARPINTERÍA EXTERIOR</t>
  </si>
  <si>
    <t xml:space="preserve">08.01        </t>
  </si>
  <si>
    <t>PUERTA CORREDERA AUTOMATICA</t>
  </si>
  <si>
    <t>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</si>
  <si>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</si>
  <si>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</si>
  <si>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</si>
  <si>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t>
  </si>
  <si>
    <t xml:space="preserve">09           </t>
  </si>
  <si>
    <t>VIDRIERÍA</t>
  </si>
  <si>
    <t xml:space="preserve">09.01        </t>
  </si>
  <si>
    <t>PUERTA ABATIBLE DE VIDRIO TEMPLADO</t>
  </si>
  <si>
    <t>Puerta abatible de vidrio templado incoloro, de 2090x900 mm y de 10 mm de espesor, clasificación de prestaciones 1C1. Incluso kit de herrajes, de acero inoxidable AISI 304.</t>
  </si>
  <si>
    <t xml:space="preserve">09.02        </t>
  </si>
  <si>
    <t>MAMPARA DE VIDRIO</t>
  </si>
  <si>
    <t>M2. Formación de mampara separación con fijo de vidrio 5+5 de diversas medidas con herrajes de cuelgue y cierre, perfileria de acero inoxidable U40/U20.</t>
  </si>
  <si>
    <t xml:space="preserve">09.03        </t>
  </si>
  <si>
    <t>ESPEJOS</t>
  </si>
  <si>
    <t>Suministro y colocación de espejos de 5mm sobre paramentos cantos pulidos s/desglose de proyecto en sala Reformers</t>
  </si>
  <si>
    <t>09</t>
  </si>
  <si>
    <t xml:space="preserve">10           </t>
  </si>
  <si>
    <t>CLIMATIZACIÓN Y VENTILACIÓN</t>
  </si>
  <si>
    <t xml:space="preserve">ICN012       </t>
  </si>
  <si>
    <t>CARGA DE GAS REFRIGERANTE R-410A</t>
  </si>
  <si>
    <t>kg</t>
  </si>
  <si>
    <t xml:space="preserve">Carga de la instalación con gas refrigerante R-410A, suministrado en botella con 50 kg de refrigerante.
</t>
  </si>
  <si>
    <t xml:space="preserve">ICV070       </t>
  </si>
  <si>
    <t>UNIDAD EXTERIOR BOMBA DE CALOR HITACHI RASC-6HNPE</t>
  </si>
  <si>
    <t>ud</t>
  </si>
  <si>
    <t>Suministro e instalación de UNIDAD EXTERIOR Hitachi Unidad Exterior VRF IVX Centrifugo RASC-6HNPE, trifásica, 14.0 kW de potencia, 12040, COP 3.70, EER 2.75, eficiencia A++, refrigerante R410A, 5 unidades interiores máx. conectables</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</si>
  <si>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</si>
  <si>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</si>
  <si>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</si>
  <si>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 xml:space="preserve">ICN12022     </t>
  </si>
  <si>
    <t>UNIDAD INTERIOR HITACHI CONDUCTO RPI-1.5FSN4E</t>
  </si>
  <si>
    <t>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t>
  </si>
  <si>
    <t xml:space="preserve">ECN1202      </t>
  </si>
  <si>
    <t>UNIDAD INTERIOR HITACHI SPLIT RPK-0.8FSN4M</t>
  </si>
  <si>
    <t>Aire Acondicionado Hitachi Unidad Interior VRF Split RPK-0.8 FSN4M, 2.2 kW de potencia, 1892 frigorías, caudal 390 m3/h, 30 dB</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</si>
  <si>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</si>
  <si>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</si>
  <si>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</si>
  <si>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</si>
  <si>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</si>
  <si>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</si>
  <si>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</si>
  <si>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</si>
  <si>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</si>
  <si>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</si>
  <si>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</si>
  <si>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</si>
  <si>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 xml:space="preserve">E23DCH020    </t>
  </si>
  <si>
    <t>CONDUCTO CIRCULAR PARA VENTILACION</t>
  </si>
  <si>
    <t>m.</t>
  </si>
  <si>
    <t xml:space="preserve">Conducto, para distribución de ventilacion, resistencia al fuego M1 y temperaturas de uso entre -20ºC y 250ºC, i/p.p. de corte, derivaciones, instalación y costes indirectos.
</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</si>
  <si>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</si>
  <si>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</si>
  <si>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</si>
  <si>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</si>
  <si>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</si>
  <si>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</si>
  <si>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 xml:space="preserve">E23DRS0102   </t>
  </si>
  <si>
    <t>REJILLA INTERIOR VENTILACION</t>
  </si>
  <si>
    <t>Rejilla de aluminio extruido, anodizado color natural E6-C-0, con lamas horizontales regulables individualmente, dimension indicada por instalador, fijación mediante tornillos vistos, montada en conducto metálico rectangular. Incluso accesorios de montaje y elementos de fijación.</t>
  </si>
  <si>
    <t>10</t>
  </si>
  <si>
    <t xml:space="preserve">11           </t>
  </si>
  <si>
    <t>ELECTRICIDAD E ILUMINACION</t>
  </si>
  <si>
    <t xml:space="preserve">11.01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</si>
  <si>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</si>
  <si>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</si>
  <si>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</si>
  <si>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</si>
  <si>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</si>
  <si>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</si>
  <si>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</si>
  <si>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</si>
  <si>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</si>
  <si>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</si>
  <si>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</si>
  <si>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</si>
  <si>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</si>
  <si>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</si>
  <si>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</si>
  <si>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</si>
  <si>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</si>
  <si>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</si>
  <si>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</si>
  <si>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</si>
  <si>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</si>
  <si>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</si>
  <si>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</si>
  <si>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</si>
  <si>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</si>
  <si>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</si>
  <si>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</si>
  <si>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</si>
  <si>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</si>
  <si>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</si>
  <si>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</si>
  <si>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</si>
  <si>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</si>
  <si>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</si>
  <si>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</si>
  <si>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</si>
  <si>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</si>
  <si>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</si>
  <si>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</si>
  <si>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</si>
  <si>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</si>
  <si>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</si>
  <si>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</si>
  <si>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</si>
  <si>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</si>
  <si>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</si>
  <si>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</si>
  <si>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</si>
  <si>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</si>
  <si>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</si>
  <si>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</si>
  <si>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</si>
  <si>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</si>
  <si>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</si>
  <si>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</si>
  <si>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</si>
  <si>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</si>
  <si>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</si>
  <si>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</si>
  <si>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</si>
  <si>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</si>
  <si>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</si>
  <si>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</si>
  <si>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</si>
  <si>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</si>
  <si>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</si>
  <si>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</si>
  <si>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</si>
  <si>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</si>
  <si>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</si>
  <si>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</si>
  <si>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</si>
  <si>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</si>
  <si>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</si>
  <si>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</si>
  <si>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</si>
  <si>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</si>
  <si>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11.06</t>
  </si>
  <si>
    <t xml:space="preserve">11.07        </t>
  </si>
  <si>
    <t>ILUMINACIÓN NORMAL</t>
  </si>
  <si>
    <t>E18IDF350MS31</t>
  </si>
  <si>
    <t>FOCO LED ORIENTABLE 20W 3000K 24V IP20</t>
  </si>
  <si>
    <t xml:space="preserve">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</si>
  <si>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E18IDF350MS32</t>
  </si>
  <si>
    <t>FOCO LED ORIENTABLE 12W 3000K 24V IP20</t>
  </si>
  <si>
    <t xml:space="preserve">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</si>
  <si>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E18IDF350MS33</t>
  </si>
  <si>
    <t>FOCO LED FIJO 10W 3000K 24V IP20</t>
  </si>
  <si>
    <t xml:space="preserve">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</si>
  <si>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 xml:space="preserve">ILUNOR00MS39 </t>
  </si>
  <si>
    <t>TIRA LED 14W/M 24V IP20 3000K + PERFIL + DIFUSOR.</t>
  </si>
  <si>
    <t xml:space="preserve">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
- VALORADO SOLO MONTAJE -
</t>
  </si>
  <si>
    <t>ILUNOR00MS40B</t>
  </si>
  <si>
    <t>TIRA LED 14W/M 24V IP20 RBG + TELECOMANDO + PERFIL + DIFUSOR</t>
  </si>
  <si>
    <t xml:space="preserve">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
- VALORADO SOLO MONTAJE -
</t>
  </si>
  <si>
    <t>E18IDF350MSF1</t>
  </si>
  <si>
    <t>FUENTE DE ALIMENTACIÓN LÍNEAS LED A 24V 250W</t>
  </si>
  <si>
    <t xml:space="preserve">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
- VALORADO SOLO MONTAJE -
</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</si>
  <si>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</si>
  <si>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</si>
  <si>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</si>
  <si>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</si>
  <si>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</si>
  <si>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</si>
  <si>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</si>
  <si>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</si>
  <si>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</si>
  <si>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</si>
  <si>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</si>
  <si>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</si>
  <si>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 xml:space="preserve">C07E130N     </t>
  </si>
  <si>
    <t>PRUEBAS Y PUESTA EN MARCHA DE LA INSTALACIÓN</t>
  </si>
  <si>
    <t>Realizacion de pruebas de funcionamiento de la instalación eléctrica.</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</si>
  <si>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</si>
  <si>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</si>
  <si>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</si>
  <si>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</si>
  <si>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</si>
  <si>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</si>
  <si>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</si>
  <si>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</si>
  <si>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</si>
  <si>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</si>
  <si>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</si>
  <si>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</si>
  <si>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</si>
  <si>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</si>
  <si>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</si>
  <si>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</si>
  <si>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</si>
  <si>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</si>
  <si>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</si>
  <si>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</si>
  <si>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</si>
  <si>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</si>
  <si>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</si>
  <si>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</si>
  <si>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</si>
  <si>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</si>
  <si>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 xml:space="preserve">C07E130TC    </t>
  </si>
  <si>
    <t>PRUEBAS Y PUESTA EN MARCHA DE LA INSTALACIÓN TELECO</t>
  </si>
  <si>
    <t>Realizacion de pruebas de funcionamiento de la instalación de telecomunicaciones</t>
  </si>
  <si>
    <t>12.02</t>
  </si>
  <si>
    <t>12</t>
  </si>
  <si>
    <t xml:space="preserve">13           </t>
  </si>
  <si>
    <t>FONTANERIA</t>
  </si>
  <si>
    <t xml:space="preserve">13.01        </t>
  </si>
  <si>
    <t>PUNTO CONSUMO F-C LAVABO</t>
  </si>
  <si>
    <t>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</si>
  <si>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13.02        </t>
  </si>
  <si>
    <t>PUNTO CONSUMO F-C DUCHA</t>
  </si>
  <si>
    <t>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</si>
  <si>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13.03        </t>
  </si>
  <si>
    <t>PUNTO CONSUMO FRIO INODORO</t>
  </si>
  <si>
    <t>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</si>
  <si>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13.04        </t>
  </si>
  <si>
    <t>PUNTO CONSUMO FRIO FUENTE</t>
  </si>
  <si>
    <t>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</si>
  <si>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13.05        </t>
  </si>
  <si>
    <t>LLAVE DE PASO CROMADA</t>
  </si>
  <si>
    <t>Llave empotrar de paso recta, cromada de 1/2", totalmente instalada.</t>
  </si>
  <si>
    <t xml:space="preserve">13.06        </t>
  </si>
  <si>
    <t>TUBERÍA MULTICAPA BARRA PERT-AL-PERT D=20 mm</t>
  </si>
  <si>
    <t>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t>
  </si>
  <si>
    <t xml:space="preserve">13.07        </t>
  </si>
  <si>
    <t>TERMO ELÉCTRICO 75 l.</t>
  </si>
  <si>
    <t>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</si>
  <si>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</si>
  <si>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</si>
  <si>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</si>
  <si>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</si>
  <si>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</si>
  <si>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</si>
  <si>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</si>
  <si>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</si>
  <si>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</si>
  <si>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</si>
  <si>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</si>
  <si>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</si>
  <si>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14.04        </t>
  </si>
  <si>
    <t>SIFON INDIVIDUAL PVC</t>
  </si>
  <si>
    <t>Sifón individual de PVC, color gris, de 40 mm de diámetro.</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</si>
  <si>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</si>
  <si>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</si>
  <si>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</si>
  <si>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</si>
  <si>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</si>
  <si>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</si>
  <si>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t>
  </si>
  <si>
    <t xml:space="preserve">15           </t>
  </si>
  <si>
    <t>SANITARIOS Y EQUIPAMIENTO</t>
  </si>
  <si>
    <t xml:space="preserve">15.01        </t>
  </si>
  <si>
    <t>INODORO TANQUE BAJO ROCA VICTORIA BLANCO</t>
  </si>
  <si>
    <t>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t>
  </si>
  <si>
    <t xml:space="preserve">15.02        </t>
  </si>
  <si>
    <t>LAVABO 65x51 cm SUSPENDIDO ROCA VICTORIA BLANCO CON MONOMANDO</t>
  </si>
  <si>
    <t>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</si>
  <si>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</si>
  <si>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</si>
  <si>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</si>
  <si>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</si>
  <si>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</si>
  <si>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</si>
  <si>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</si>
  <si>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</si>
  <si>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</si>
  <si>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 xml:space="preserve">15.06        </t>
  </si>
  <si>
    <t>ESPEJO RETROILUMINADO CON LED 70x80</t>
  </si>
  <si>
    <t xml:space="preserve">15.07        </t>
  </si>
  <si>
    <t>BARRA APOYO ABATIBLE EN ASEO MINUSVALIDOS</t>
  </si>
  <si>
    <t xml:space="preserve">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
</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</si>
  <si>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</si>
  <si>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</si>
  <si>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</si>
  <si>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</si>
  <si>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</si>
  <si>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</si>
  <si>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</si>
  <si>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</si>
  <si>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</si>
  <si>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</si>
  <si>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</si>
  <si>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</si>
  <si>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 xml:space="preserve">17.03        </t>
  </si>
  <si>
    <t>SEÑAL FOTOLUMINISCENTE INCENDIOS 297x210 mm</t>
  </si>
  <si>
    <t>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t>
  </si>
  <si>
    <t>17</t>
  </si>
  <si>
    <t xml:space="preserve">18           </t>
  </si>
  <si>
    <t>AISLAMIENTO ACUSTICO</t>
  </si>
  <si>
    <t xml:space="preserve">18.01        </t>
  </si>
  <si>
    <t>AISLAMIENTO ACUSTICO A RUEDO AEREO DE RED DE SANEAMIENTO</t>
  </si>
  <si>
    <t>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t>
  </si>
  <si>
    <t xml:space="preserve">18.02        </t>
  </si>
  <si>
    <t>AISLAMIENTO ACUSTICO A RUIDO AEREO EN TRASDOSADO</t>
  </si>
  <si>
    <t>Aislamiento acústico a ruido aéreo, en trasdosado autoportante de placas, realizado con complejo multicapa, de 21,8 mm de espesor, colocado a tope y fijado al paramento con pegamento. Incluso cinta viscoelástica autoadhesiva, para sellado de juntas.</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</si>
  <si>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</si>
  <si>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</si>
  <si>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</si>
  <si>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t>
  </si>
  <si>
    <t xml:space="preserve">19           </t>
  </si>
  <si>
    <t>VARIOS</t>
  </si>
  <si>
    <t xml:space="preserve">19.01        </t>
  </si>
  <si>
    <t>TAQUILLAS</t>
  </si>
  <si>
    <t>Ud. Instalacion de de taquillas DRY 4/p 180x30x50 p/moneda. Blanco con zócalo taquillas en compacto 10 mm. Negro. Numeración taquillas cierre moneda y candado, llave maestra, cierre con resbalón y moneda.
Nota: El suministro lo llevara a cabo un proovedor externo.</t>
  </si>
  <si>
    <t>19</t>
  </si>
  <si>
    <t xml:space="preserve">20           </t>
  </si>
  <si>
    <t>GESTIÓN DE RESIDUOS</t>
  </si>
  <si>
    <t xml:space="preserve">20.01        </t>
  </si>
  <si>
    <t>GESTION DE RESIDUOS</t>
  </si>
  <si>
    <t>Ud.</t>
  </si>
  <si>
    <t>Ud. Valoración del coste previsto de la gestión correcta de los residuos de construcción y demolición en obra.</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</si>
  <si>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</si>
  <si>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</si>
  <si>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</si>
  <si>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</si>
  <si>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</si>
  <si>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</si>
  <si>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t>
  </si>
  <si>
    <t>1611_25</t>
  </si>
  <si>
    <t>Ref: 1611_25</t>
  </si>
  <si>
    <t>19/12/25</t>
  </si>
  <si>
    <t>PRESUPUESTO ACONDICIONAMIENTO LOCAL PARA ACTIVIDAD “CLUB PILATES - CARABANCHEL”, SITO EN AVDA. PLAZA DE TOROS Nº 7, LOCAL 10,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</si>
</sst>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4" fillId="5"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xf numFmtId="0" fontId="1" fillId="0" borderId="0" xfId="0" applyFont="1" applyAlignment="1">
      <alignment horizontal="right" vertical="center"/>
    </xf>
    <xf numFmtId="0" fontId="1" fillId="0" borderId="0" xfId="0" quotePrefix="1" applyFont="1" applyAlignment="1">
      <alignment horizontal="right" vertical="center"/>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744A-22FB-4E5B-A95F-F54CE950D18C}">
  <dimension ref="A1:G347"/>
  <sheetViews>
    <sheetView tabSelected="1" workbookViewId="0">
      <pane xSplit="4" ySplit="3" topLeftCell="E4" activePane="bottomRight" state="frozen"/>
      <selection pane="topRight" activeCell="E1" sqref="E1"/>
      <selection pane="bottomLeft" activeCell="A4" sqref="A4"/>
      <selection pane="bottomRight" activeCell="C1" sqref="C1:E2"/>
    </sheetView>
  </sheetViews>
  <sheetFormatPr baseColWidth="10" defaultRowHeight="15" x14ac:dyDescent="0.25"/>
  <cols>
    <col min="1" max="1" width="15.5703125" bestFit="1" customWidth="1"/>
    <col min="2" max="2" width="6.7109375" bestFit="1" customWidth="1"/>
    <col min="3" max="3" width="4.5703125" bestFit="1" customWidth="1"/>
    <col min="4" max="4" width="32.85546875" customWidth="1"/>
    <col min="5" max="5" width="8.5703125" bestFit="1" customWidth="1"/>
    <col min="6" max="7" width="8.7109375" bestFit="1" customWidth="1"/>
  </cols>
  <sheetData>
    <row r="1" spans="1:7" ht="24" customHeight="1" x14ac:dyDescent="0.25">
      <c r="A1" s="1" t="s">
        <v>0</v>
      </c>
      <c r="B1" s="2"/>
      <c r="C1" s="26" t="s">
        <v>485</v>
      </c>
      <c r="D1" s="26"/>
      <c r="E1" s="26"/>
      <c r="F1" s="2"/>
      <c r="G1" s="24" t="s">
        <v>483</v>
      </c>
    </row>
    <row r="2" spans="1:7" ht="18.75" x14ac:dyDescent="0.25">
      <c r="A2" s="3" t="s">
        <v>1</v>
      </c>
      <c r="B2" s="4"/>
      <c r="C2" s="26"/>
      <c r="D2" s="26"/>
      <c r="E2" s="26"/>
      <c r="F2" s="4"/>
      <c r="G2" s="25" t="s">
        <v>484</v>
      </c>
    </row>
    <row r="3" spans="1:7" x14ac:dyDescent="0.25">
      <c r="A3" s="5" t="s">
        <v>2</v>
      </c>
      <c r="B3" s="5" t="s">
        <v>5</v>
      </c>
      <c r="C3" s="5" t="s">
        <v>6</v>
      </c>
      <c r="D3" s="18" t="s">
        <v>3</v>
      </c>
      <c r="E3" s="6" t="s">
        <v>7</v>
      </c>
      <c r="F3" s="6" t="s">
        <v>8</v>
      </c>
      <c r="G3" s="6" t="s">
        <v>4</v>
      </c>
    </row>
    <row r="4" spans="1:7" x14ac:dyDescent="0.25">
      <c r="A4" s="7" t="s">
        <v>9</v>
      </c>
      <c r="B4" s="7" t="s">
        <v>11</v>
      </c>
      <c r="C4" s="7" t="s">
        <v>12</v>
      </c>
      <c r="D4" s="19" t="s">
        <v>10</v>
      </c>
      <c r="E4" s="8">
        <f>E31</f>
        <v>1</v>
      </c>
      <c r="F4" s="9">
        <f>F31</f>
        <v>23215.240000000005</v>
      </c>
      <c r="G4" s="9">
        <f>G31</f>
        <v>23215.24</v>
      </c>
    </row>
    <row r="5" spans="1:7" ht="22.5" x14ac:dyDescent="0.25">
      <c r="A5" s="10" t="s">
        <v>13</v>
      </c>
      <c r="B5" s="10" t="s">
        <v>15</v>
      </c>
      <c r="C5" s="10" t="s">
        <v>16</v>
      </c>
      <c r="D5" s="20" t="s">
        <v>14</v>
      </c>
      <c r="E5" s="11">
        <v>1</v>
      </c>
      <c r="F5" s="11">
        <v>975</v>
      </c>
      <c r="G5" s="12">
        <f>ROUND(E5*F5,2)</f>
        <v>975</v>
      </c>
    </row>
    <row r="6" spans="1:7" ht="78.75" x14ac:dyDescent="0.25">
      <c r="A6" s="13"/>
      <c r="B6" s="13"/>
      <c r="C6" s="13"/>
      <c r="D6" s="14" t="s">
        <v>17</v>
      </c>
      <c r="E6" s="13"/>
      <c r="F6" s="13"/>
      <c r="G6" s="13"/>
    </row>
    <row r="7" spans="1:7" x14ac:dyDescent="0.25">
      <c r="A7" s="10" t="s">
        <v>18</v>
      </c>
      <c r="B7" s="10" t="s">
        <v>15</v>
      </c>
      <c r="C7" s="10" t="s">
        <v>20</v>
      </c>
      <c r="D7" s="20" t="s">
        <v>19</v>
      </c>
      <c r="E7" s="11">
        <v>31.24</v>
      </c>
      <c r="F7" s="11">
        <v>41.2</v>
      </c>
      <c r="G7" s="12">
        <f>ROUND(E7*F7,2)</f>
        <v>1287.0899999999999</v>
      </c>
    </row>
    <row r="8" spans="1:7" ht="112.5" x14ac:dyDescent="0.25">
      <c r="A8" s="13"/>
      <c r="B8" s="13"/>
      <c r="C8" s="13"/>
      <c r="D8" s="14" t="s">
        <v>21</v>
      </c>
      <c r="E8" s="13"/>
      <c r="F8" s="13"/>
      <c r="G8" s="13"/>
    </row>
    <row r="9" spans="1:7" x14ac:dyDescent="0.25">
      <c r="A9" s="10" t="s">
        <v>22</v>
      </c>
      <c r="B9" s="10" t="s">
        <v>15</v>
      </c>
      <c r="C9" s="10" t="s">
        <v>16</v>
      </c>
      <c r="D9" s="20" t="s">
        <v>23</v>
      </c>
      <c r="E9" s="11">
        <v>1</v>
      </c>
      <c r="F9" s="11">
        <v>2193.75</v>
      </c>
      <c r="G9" s="12">
        <f>ROUND(E9*F9,2)</f>
        <v>2193.75</v>
      </c>
    </row>
    <row r="10" spans="1:7" ht="56.25" x14ac:dyDescent="0.25">
      <c r="A10" s="13"/>
      <c r="B10" s="13"/>
      <c r="C10" s="13"/>
      <c r="D10" s="14" t="s">
        <v>24</v>
      </c>
      <c r="E10" s="13"/>
      <c r="F10" s="13"/>
      <c r="G10" s="13"/>
    </row>
    <row r="11" spans="1:7" x14ac:dyDescent="0.25">
      <c r="A11" s="10" t="s">
        <v>25</v>
      </c>
      <c r="B11" s="10" t="s">
        <v>15</v>
      </c>
      <c r="C11" s="10" t="s">
        <v>20</v>
      </c>
      <c r="D11" s="20" t="s">
        <v>26</v>
      </c>
      <c r="E11" s="11">
        <v>152.43</v>
      </c>
      <c r="F11" s="11">
        <v>17.91</v>
      </c>
      <c r="G11" s="12">
        <f>ROUND(E11*F11,2)</f>
        <v>2730.02</v>
      </c>
    </row>
    <row r="12" spans="1:7" ht="67.5" x14ac:dyDescent="0.25">
      <c r="A12" s="13"/>
      <c r="B12" s="13"/>
      <c r="C12" s="13"/>
      <c r="D12" s="14" t="s">
        <v>27</v>
      </c>
      <c r="E12" s="13"/>
      <c r="F12" s="13"/>
      <c r="G12" s="13"/>
    </row>
    <row r="13" spans="1:7" x14ac:dyDescent="0.25">
      <c r="A13" s="10" t="s">
        <v>28</v>
      </c>
      <c r="B13" s="10" t="s">
        <v>15</v>
      </c>
      <c r="C13" s="10" t="s">
        <v>20</v>
      </c>
      <c r="D13" s="20" t="s">
        <v>29</v>
      </c>
      <c r="E13" s="11">
        <v>152.43</v>
      </c>
      <c r="F13" s="11">
        <v>23.04</v>
      </c>
      <c r="G13" s="12">
        <f>ROUND(E13*F13,2)</f>
        <v>3511.99</v>
      </c>
    </row>
    <row r="14" spans="1:7" ht="157.5" x14ac:dyDescent="0.25">
      <c r="A14" s="13"/>
      <c r="B14" s="13"/>
      <c r="C14" s="13"/>
      <c r="D14" s="14" t="s">
        <v>30</v>
      </c>
      <c r="E14" s="13"/>
      <c r="F14" s="13"/>
      <c r="G14" s="13"/>
    </row>
    <row r="15" spans="1:7" x14ac:dyDescent="0.25">
      <c r="A15" s="10" t="s">
        <v>31</v>
      </c>
      <c r="B15" s="10" t="s">
        <v>15</v>
      </c>
      <c r="C15" s="10" t="s">
        <v>33</v>
      </c>
      <c r="D15" s="20" t="s">
        <v>32</v>
      </c>
      <c r="E15" s="11">
        <v>45.27</v>
      </c>
      <c r="F15" s="11">
        <v>27.42</v>
      </c>
      <c r="G15" s="12">
        <f>ROUND(E15*F15,2)</f>
        <v>1241.3</v>
      </c>
    </row>
    <row r="16" spans="1:7" ht="78.75" x14ac:dyDescent="0.25">
      <c r="A16" s="13"/>
      <c r="B16" s="13"/>
      <c r="C16" s="13"/>
      <c r="D16" s="14" t="s">
        <v>34</v>
      </c>
      <c r="E16" s="13"/>
      <c r="F16" s="13"/>
      <c r="G16" s="13"/>
    </row>
    <row r="17" spans="1:7" x14ac:dyDescent="0.25">
      <c r="A17" s="10" t="s">
        <v>35</v>
      </c>
      <c r="B17" s="10" t="s">
        <v>15</v>
      </c>
      <c r="C17" s="10" t="s">
        <v>16</v>
      </c>
      <c r="D17" s="20" t="s">
        <v>36</v>
      </c>
      <c r="E17" s="11">
        <v>1</v>
      </c>
      <c r="F17" s="11">
        <v>2193.75</v>
      </c>
      <c r="G17" s="12">
        <f>ROUND(E17*F17,2)</f>
        <v>2193.75</v>
      </c>
    </row>
    <row r="18" spans="1:7" ht="258.75" x14ac:dyDescent="0.25">
      <c r="A18" s="13"/>
      <c r="B18" s="13"/>
      <c r="C18" s="13"/>
      <c r="D18" s="14" t="s">
        <v>37</v>
      </c>
      <c r="E18" s="13"/>
      <c r="F18" s="13"/>
      <c r="G18" s="13"/>
    </row>
    <row r="19" spans="1:7" x14ac:dyDescent="0.25">
      <c r="A19" s="10" t="s">
        <v>38</v>
      </c>
      <c r="B19" s="10" t="s">
        <v>15</v>
      </c>
      <c r="C19" s="10" t="s">
        <v>16</v>
      </c>
      <c r="D19" s="20" t="s">
        <v>39</v>
      </c>
      <c r="E19" s="11">
        <v>1</v>
      </c>
      <c r="F19" s="11">
        <v>4680</v>
      </c>
      <c r="G19" s="12">
        <f>ROUND(E19*F19,2)</f>
        <v>4680</v>
      </c>
    </row>
    <row r="20" spans="1:7" ht="90" x14ac:dyDescent="0.25">
      <c r="A20" s="13"/>
      <c r="B20" s="13"/>
      <c r="C20" s="13"/>
      <c r="D20" s="14" t="s">
        <v>40</v>
      </c>
      <c r="E20" s="13"/>
      <c r="F20" s="13"/>
      <c r="G20" s="13"/>
    </row>
    <row r="21" spans="1:7" x14ac:dyDescent="0.25">
      <c r="A21" s="10" t="s">
        <v>41</v>
      </c>
      <c r="B21" s="10" t="s">
        <v>15</v>
      </c>
      <c r="C21" s="10" t="s">
        <v>16</v>
      </c>
      <c r="D21" s="20" t="s">
        <v>42</v>
      </c>
      <c r="E21" s="11">
        <v>3</v>
      </c>
      <c r="F21" s="11">
        <v>511.88</v>
      </c>
      <c r="G21" s="12">
        <f>ROUND(E21*F21,2)</f>
        <v>1535.64</v>
      </c>
    </row>
    <row r="22" spans="1:7" ht="33.75" x14ac:dyDescent="0.25">
      <c r="A22" s="13"/>
      <c r="B22" s="13"/>
      <c r="C22" s="13"/>
      <c r="D22" s="14" t="s">
        <v>43</v>
      </c>
      <c r="E22" s="13"/>
      <c r="F22" s="13"/>
      <c r="G22" s="13"/>
    </row>
    <row r="23" spans="1:7" x14ac:dyDescent="0.25">
      <c r="A23" s="10" t="s">
        <v>44</v>
      </c>
      <c r="B23" s="10" t="s">
        <v>15</v>
      </c>
      <c r="C23" s="10" t="s">
        <v>16</v>
      </c>
      <c r="D23" s="20" t="s">
        <v>45</v>
      </c>
      <c r="E23" s="11">
        <v>2</v>
      </c>
      <c r="F23" s="11">
        <v>51.19</v>
      </c>
      <c r="G23" s="12">
        <f>ROUND(E23*F23,2)</f>
        <v>102.38</v>
      </c>
    </row>
    <row r="24" spans="1:7" ht="67.5" x14ac:dyDescent="0.25">
      <c r="A24" s="13"/>
      <c r="B24" s="13"/>
      <c r="C24" s="13"/>
      <c r="D24" s="14" t="s">
        <v>46</v>
      </c>
      <c r="E24" s="13"/>
      <c r="F24" s="13"/>
      <c r="G24" s="13"/>
    </row>
    <row r="25" spans="1:7" x14ac:dyDescent="0.25">
      <c r="A25" s="10" t="s">
        <v>47</v>
      </c>
      <c r="B25" s="10" t="s">
        <v>15</v>
      </c>
      <c r="C25" s="10" t="s">
        <v>33</v>
      </c>
      <c r="D25" s="20" t="s">
        <v>48</v>
      </c>
      <c r="E25" s="11">
        <v>10.09</v>
      </c>
      <c r="F25" s="11">
        <v>23.04</v>
      </c>
      <c r="G25" s="12">
        <f>ROUND(E25*F25,2)</f>
        <v>232.47</v>
      </c>
    </row>
    <row r="26" spans="1:7" ht="45" x14ac:dyDescent="0.25">
      <c r="A26" s="13"/>
      <c r="B26" s="13"/>
      <c r="C26" s="13"/>
      <c r="D26" s="14" t="s">
        <v>49</v>
      </c>
      <c r="E26" s="13"/>
      <c r="F26" s="13"/>
      <c r="G26" s="13"/>
    </row>
    <row r="27" spans="1:7" x14ac:dyDescent="0.25">
      <c r="A27" s="10" t="s">
        <v>50</v>
      </c>
      <c r="B27" s="10" t="s">
        <v>15</v>
      </c>
      <c r="C27" s="10" t="s">
        <v>33</v>
      </c>
      <c r="D27" s="20" t="s">
        <v>51</v>
      </c>
      <c r="E27" s="11">
        <v>22.75</v>
      </c>
      <c r="F27" s="11">
        <v>24.49</v>
      </c>
      <c r="G27" s="12">
        <f>ROUND(E27*F27,2)</f>
        <v>557.15</v>
      </c>
    </row>
    <row r="28" spans="1:7" ht="45" x14ac:dyDescent="0.25">
      <c r="A28" s="13"/>
      <c r="B28" s="13"/>
      <c r="C28" s="13"/>
      <c r="D28" s="14" t="s">
        <v>52</v>
      </c>
      <c r="E28" s="13"/>
      <c r="F28" s="13"/>
      <c r="G28" s="13"/>
    </row>
    <row r="29" spans="1:7" x14ac:dyDescent="0.25">
      <c r="A29" s="10" t="s">
        <v>53</v>
      </c>
      <c r="B29" s="10" t="s">
        <v>15</v>
      </c>
      <c r="C29" s="10" t="s">
        <v>20</v>
      </c>
      <c r="D29" s="20" t="s">
        <v>54</v>
      </c>
      <c r="E29" s="11">
        <v>60.76</v>
      </c>
      <c r="F29" s="11">
        <v>32.5</v>
      </c>
      <c r="G29" s="12">
        <f>ROUND(E29*F29,2)</f>
        <v>1974.7</v>
      </c>
    </row>
    <row r="30" spans="1:7" ht="56.25" x14ac:dyDescent="0.25">
      <c r="A30" s="13"/>
      <c r="B30" s="13"/>
      <c r="C30" s="13"/>
      <c r="D30" s="14" t="s">
        <v>55</v>
      </c>
      <c r="E30" s="13"/>
      <c r="F30" s="13"/>
      <c r="G30" s="13"/>
    </row>
    <row r="31" spans="1:7" x14ac:dyDescent="0.25">
      <c r="A31" s="13"/>
      <c r="B31" s="13"/>
      <c r="C31" s="13"/>
      <c r="D31" s="21" t="s">
        <v>56</v>
      </c>
      <c r="E31" s="15">
        <v>1</v>
      </c>
      <c r="F31" s="9">
        <f>G5+G7+G9+G11+G13+G15+G17+G19+G21+G23+G25+G27+G29</f>
        <v>23215.240000000005</v>
      </c>
      <c r="G31" s="9">
        <f>ROUND(F31*E31,2)</f>
        <v>23215.24</v>
      </c>
    </row>
    <row r="32" spans="1:7" ht="0.95" customHeight="1" x14ac:dyDescent="0.25">
      <c r="A32" s="16"/>
      <c r="B32" s="16"/>
      <c r="C32" s="16"/>
      <c r="D32" s="22"/>
      <c r="E32" s="16"/>
      <c r="F32" s="16"/>
      <c r="G32" s="16"/>
    </row>
    <row r="33" spans="1:7" x14ac:dyDescent="0.25">
      <c r="A33" s="7" t="s">
        <v>57</v>
      </c>
      <c r="B33" s="7" t="s">
        <v>11</v>
      </c>
      <c r="C33" s="7" t="s">
        <v>12</v>
      </c>
      <c r="D33" s="19" t="s">
        <v>58</v>
      </c>
      <c r="E33" s="8">
        <f>E46</f>
        <v>1</v>
      </c>
      <c r="F33" s="9">
        <f>F46</f>
        <v>13306.76</v>
      </c>
      <c r="G33" s="9">
        <f>G46</f>
        <v>13306.76</v>
      </c>
    </row>
    <row r="34" spans="1:7" ht="22.5" x14ac:dyDescent="0.25">
      <c r="A34" s="10" t="s">
        <v>59</v>
      </c>
      <c r="B34" s="10" t="s">
        <v>15</v>
      </c>
      <c r="C34" s="10" t="s">
        <v>33</v>
      </c>
      <c r="D34" s="20" t="s">
        <v>60</v>
      </c>
      <c r="E34" s="11">
        <v>158</v>
      </c>
      <c r="F34" s="11">
        <v>31.2</v>
      </c>
      <c r="G34" s="12">
        <f>ROUND(E34*F34,2)</f>
        <v>4929.6000000000004</v>
      </c>
    </row>
    <row r="35" spans="1:7" ht="101.25" x14ac:dyDescent="0.25">
      <c r="A35" s="13"/>
      <c r="B35" s="13"/>
      <c r="C35" s="13"/>
      <c r="D35" s="14" t="s">
        <v>61</v>
      </c>
      <c r="E35" s="13"/>
      <c r="F35" s="13"/>
      <c r="G35" s="13"/>
    </row>
    <row r="36" spans="1:7" ht="22.5" x14ac:dyDescent="0.25">
      <c r="A36" s="10" t="s">
        <v>62</v>
      </c>
      <c r="B36" s="10" t="s">
        <v>15</v>
      </c>
      <c r="C36" s="10" t="s">
        <v>64</v>
      </c>
      <c r="D36" s="20" t="s">
        <v>63</v>
      </c>
      <c r="E36" s="11">
        <v>1</v>
      </c>
      <c r="F36" s="11">
        <v>1647.94</v>
      </c>
      <c r="G36" s="12">
        <f>ROUND(E36*F36,2)</f>
        <v>1647.94</v>
      </c>
    </row>
    <row r="37" spans="1:7" ht="135" x14ac:dyDescent="0.25">
      <c r="A37" s="13"/>
      <c r="B37" s="13"/>
      <c r="C37" s="13"/>
      <c r="D37" s="14" t="s">
        <v>65</v>
      </c>
      <c r="E37" s="13"/>
      <c r="F37" s="13"/>
      <c r="G37" s="13"/>
    </row>
    <row r="38" spans="1:7" x14ac:dyDescent="0.25">
      <c r="A38" s="10" t="s">
        <v>66</v>
      </c>
      <c r="B38" s="10" t="s">
        <v>15</v>
      </c>
      <c r="C38" s="10" t="s">
        <v>64</v>
      </c>
      <c r="D38" s="20" t="s">
        <v>67</v>
      </c>
      <c r="E38" s="11">
        <v>1</v>
      </c>
      <c r="F38" s="11">
        <v>1807.52</v>
      </c>
      <c r="G38" s="12">
        <f>ROUND(E38*F38,2)</f>
        <v>1807.52</v>
      </c>
    </row>
    <row r="39" spans="1:7" ht="101.25" x14ac:dyDescent="0.25">
      <c r="A39" s="13"/>
      <c r="B39" s="13"/>
      <c r="C39" s="13"/>
      <c r="D39" s="14" t="s">
        <v>68</v>
      </c>
      <c r="E39" s="13"/>
      <c r="F39" s="13"/>
      <c r="G39" s="13"/>
    </row>
    <row r="40" spans="1:7" ht="22.5" x14ac:dyDescent="0.25">
      <c r="A40" s="10" t="s">
        <v>69</v>
      </c>
      <c r="B40" s="10" t="s">
        <v>15</v>
      </c>
      <c r="C40" s="10" t="s">
        <v>64</v>
      </c>
      <c r="D40" s="20" t="s">
        <v>70</v>
      </c>
      <c r="E40" s="11">
        <v>1</v>
      </c>
      <c r="F40" s="11">
        <v>2230.96</v>
      </c>
      <c r="G40" s="12">
        <f>ROUND(E40*F40,2)</f>
        <v>2230.96</v>
      </c>
    </row>
    <row r="41" spans="1:7" ht="112.5" x14ac:dyDescent="0.25">
      <c r="A41" s="13"/>
      <c r="B41" s="13"/>
      <c r="C41" s="13"/>
      <c r="D41" s="14" t="s">
        <v>71</v>
      </c>
      <c r="E41" s="13"/>
      <c r="F41" s="13"/>
      <c r="G41" s="13"/>
    </row>
    <row r="42" spans="1:7" x14ac:dyDescent="0.25">
      <c r="A42" s="10" t="s">
        <v>72</v>
      </c>
      <c r="B42" s="10" t="s">
        <v>15</v>
      </c>
      <c r="C42" s="10" t="s">
        <v>64</v>
      </c>
      <c r="D42" s="20" t="s">
        <v>73</v>
      </c>
      <c r="E42" s="11">
        <v>1</v>
      </c>
      <c r="F42" s="11">
        <v>1335.1</v>
      </c>
      <c r="G42" s="12">
        <f>ROUND(E42*F42,2)</f>
        <v>1335.1</v>
      </c>
    </row>
    <row r="43" spans="1:7" ht="78.75" x14ac:dyDescent="0.25">
      <c r="A43" s="13"/>
      <c r="B43" s="13"/>
      <c r="C43" s="13"/>
      <c r="D43" s="14" t="s">
        <v>74</v>
      </c>
      <c r="E43" s="13"/>
      <c r="F43" s="13"/>
      <c r="G43" s="13"/>
    </row>
    <row r="44" spans="1:7" ht="22.5" x14ac:dyDescent="0.25">
      <c r="A44" s="10" t="s">
        <v>75</v>
      </c>
      <c r="B44" s="10" t="s">
        <v>15</v>
      </c>
      <c r="C44" s="10" t="s">
        <v>64</v>
      </c>
      <c r="D44" s="20" t="s">
        <v>76</v>
      </c>
      <c r="E44" s="11">
        <v>1</v>
      </c>
      <c r="F44" s="11">
        <v>1355.64</v>
      </c>
      <c r="G44" s="12">
        <f>ROUND(E44*F44,2)</f>
        <v>1355.64</v>
      </c>
    </row>
    <row r="45" spans="1:7" ht="78.75" x14ac:dyDescent="0.25">
      <c r="A45" s="13"/>
      <c r="B45" s="13"/>
      <c r="C45" s="13"/>
      <c r="D45" s="14" t="s">
        <v>77</v>
      </c>
      <c r="E45" s="13"/>
      <c r="F45" s="13"/>
      <c r="G45" s="13"/>
    </row>
    <row r="46" spans="1:7" x14ac:dyDescent="0.25">
      <c r="A46" s="13"/>
      <c r="B46" s="13"/>
      <c r="C46" s="13"/>
      <c r="D46" s="21" t="s">
        <v>78</v>
      </c>
      <c r="E46" s="15">
        <v>1</v>
      </c>
      <c r="F46" s="9">
        <f>G34+G36+G38+G40+G42+G44</f>
        <v>13306.76</v>
      </c>
      <c r="G46" s="9">
        <f>ROUND(F46*E46,2)</f>
        <v>13306.76</v>
      </c>
    </row>
    <row r="47" spans="1:7" ht="0.95" customHeight="1" x14ac:dyDescent="0.25">
      <c r="A47" s="16"/>
      <c r="B47" s="16"/>
      <c r="C47" s="16"/>
      <c r="D47" s="22"/>
      <c r="E47" s="16"/>
      <c r="F47" s="16"/>
      <c r="G47" s="16"/>
    </row>
    <row r="48" spans="1:7" ht="22.5" x14ac:dyDescent="0.25">
      <c r="A48" s="7" t="s">
        <v>79</v>
      </c>
      <c r="B48" s="7" t="s">
        <v>11</v>
      </c>
      <c r="C48" s="7" t="s">
        <v>12</v>
      </c>
      <c r="D48" s="19" t="s">
        <v>80</v>
      </c>
      <c r="E48" s="8">
        <f>E63</f>
        <v>1</v>
      </c>
      <c r="F48" s="9">
        <f>F63</f>
        <v>19735.849999999999</v>
      </c>
      <c r="G48" s="9">
        <f>G63</f>
        <v>19735.849999999999</v>
      </c>
    </row>
    <row r="49" spans="1:7" x14ac:dyDescent="0.25">
      <c r="A49" s="10" t="s">
        <v>81</v>
      </c>
      <c r="B49" s="10" t="s">
        <v>15</v>
      </c>
      <c r="C49" s="10" t="s">
        <v>33</v>
      </c>
      <c r="D49" s="20" t="s">
        <v>82</v>
      </c>
      <c r="E49" s="11">
        <v>63.73</v>
      </c>
      <c r="F49" s="11">
        <v>65.349999999999994</v>
      </c>
      <c r="G49" s="12">
        <f>ROUND(E49*F49,2)</f>
        <v>4164.76</v>
      </c>
    </row>
    <row r="50" spans="1:7" ht="146.25" x14ac:dyDescent="0.25">
      <c r="A50" s="13"/>
      <c r="B50" s="13"/>
      <c r="C50" s="13"/>
      <c r="D50" s="14" t="s">
        <v>83</v>
      </c>
      <c r="E50" s="13"/>
      <c r="F50" s="13"/>
      <c r="G50" s="13"/>
    </row>
    <row r="51" spans="1:7" x14ac:dyDescent="0.25">
      <c r="A51" s="10" t="s">
        <v>84</v>
      </c>
      <c r="B51" s="10" t="s">
        <v>15</v>
      </c>
      <c r="C51" s="10" t="s">
        <v>33</v>
      </c>
      <c r="D51" s="20" t="s">
        <v>85</v>
      </c>
      <c r="E51" s="11">
        <v>53.12</v>
      </c>
      <c r="F51" s="11">
        <v>72.900000000000006</v>
      </c>
      <c r="G51" s="12">
        <f>ROUND(E51*F51,2)</f>
        <v>3872.45</v>
      </c>
    </row>
    <row r="52" spans="1:7" ht="168.75" x14ac:dyDescent="0.25">
      <c r="A52" s="13"/>
      <c r="B52" s="13"/>
      <c r="C52" s="13"/>
      <c r="D52" s="14" t="s">
        <v>86</v>
      </c>
      <c r="E52" s="13"/>
      <c r="F52" s="13"/>
      <c r="G52" s="13"/>
    </row>
    <row r="53" spans="1:7" x14ac:dyDescent="0.25">
      <c r="A53" s="10" t="s">
        <v>87</v>
      </c>
      <c r="B53" s="10" t="s">
        <v>15</v>
      </c>
      <c r="C53" s="10" t="s">
        <v>33</v>
      </c>
      <c r="D53" s="20" t="s">
        <v>88</v>
      </c>
      <c r="E53" s="11">
        <v>28.32</v>
      </c>
      <c r="F53" s="11">
        <v>95.82</v>
      </c>
      <c r="G53" s="12">
        <f>ROUND(E53*F53,2)</f>
        <v>2713.62</v>
      </c>
    </row>
    <row r="54" spans="1:7" ht="180" x14ac:dyDescent="0.25">
      <c r="A54" s="13"/>
      <c r="B54" s="13"/>
      <c r="C54" s="13"/>
      <c r="D54" s="14" t="s">
        <v>89</v>
      </c>
      <c r="E54" s="13"/>
      <c r="F54" s="13"/>
      <c r="G54" s="13"/>
    </row>
    <row r="55" spans="1:7" ht="22.5" x14ac:dyDescent="0.25">
      <c r="A55" s="10" t="s">
        <v>90</v>
      </c>
      <c r="B55" s="10" t="s">
        <v>15</v>
      </c>
      <c r="C55" s="10" t="s">
        <v>33</v>
      </c>
      <c r="D55" s="20" t="s">
        <v>91</v>
      </c>
      <c r="E55" s="11">
        <v>73.73</v>
      </c>
      <c r="F55" s="11">
        <v>80.069999999999993</v>
      </c>
      <c r="G55" s="12">
        <f>ROUND(E55*F55,2)</f>
        <v>5903.56</v>
      </c>
    </row>
    <row r="56" spans="1:7" ht="236.25" x14ac:dyDescent="0.25">
      <c r="A56" s="13"/>
      <c r="B56" s="13"/>
      <c r="C56" s="13"/>
      <c r="D56" s="14" t="s">
        <v>92</v>
      </c>
      <c r="E56" s="13"/>
      <c r="F56" s="13"/>
      <c r="G56" s="13"/>
    </row>
    <row r="57" spans="1:7" ht="22.5" x14ac:dyDescent="0.25">
      <c r="A57" s="10" t="s">
        <v>93</v>
      </c>
      <c r="B57" s="10" t="s">
        <v>15</v>
      </c>
      <c r="C57" s="10" t="s">
        <v>33</v>
      </c>
      <c r="D57" s="20" t="s">
        <v>94</v>
      </c>
      <c r="E57" s="11">
        <v>10.029999999999999</v>
      </c>
      <c r="F57" s="11">
        <v>88.5</v>
      </c>
      <c r="G57" s="12">
        <f>ROUND(E57*F57,2)</f>
        <v>887.66</v>
      </c>
    </row>
    <row r="58" spans="1:7" ht="180" x14ac:dyDescent="0.25">
      <c r="A58" s="13"/>
      <c r="B58" s="13"/>
      <c r="C58" s="13"/>
      <c r="D58" s="14" t="s">
        <v>95</v>
      </c>
      <c r="E58" s="13"/>
      <c r="F58" s="13"/>
      <c r="G58" s="13"/>
    </row>
    <row r="59" spans="1:7" ht="22.5" x14ac:dyDescent="0.25">
      <c r="A59" s="10" t="s">
        <v>96</v>
      </c>
      <c r="B59" s="10" t="s">
        <v>15</v>
      </c>
      <c r="C59" s="10" t="s">
        <v>64</v>
      </c>
      <c r="D59" s="20" t="s">
        <v>97</v>
      </c>
      <c r="E59" s="11">
        <v>12</v>
      </c>
      <c r="F59" s="11">
        <v>109.69</v>
      </c>
      <c r="G59" s="12">
        <f>ROUND(E59*F59,2)</f>
        <v>1316.28</v>
      </c>
    </row>
    <row r="60" spans="1:7" ht="78.75" x14ac:dyDescent="0.25">
      <c r="A60" s="13"/>
      <c r="B60" s="13"/>
      <c r="C60" s="13"/>
      <c r="D60" s="14" t="s">
        <v>98</v>
      </c>
      <c r="E60" s="13"/>
      <c r="F60" s="13"/>
      <c r="G60" s="13"/>
    </row>
    <row r="61" spans="1:7" x14ac:dyDescent="0.25">
      <c r="A61" s="10" t="s">
        <v>99</v>
      </c>
      <c r="B61" s="10" t="s">
        <v>15</v>
      </c>
      <c r="C61" s="10" t="s">
        <v>64</v>
      </c>
      <c r="D61" s="20" t="s">
        <v>100</v>
      </c>
      <c r="E61" s="11">
        <v>8</v>
      </c>
      <c r="F61" s="11">
        <v>109.69</v>
      </c>
      <c r="G61" s="12">
        <f>ROUND(E61*F61,2)</f>
        <v>877.52</v>
      </c>
    </row>
    <row r="62" spans="1:7" ht="22.5" x14ac:dyDescent="0.25">
      <c r="A62" s="13"/>
      <c r="B62" s="13"/>
      <c r="C62" s="13"/>
      <c r="D62" s="14" t="s">
        <v>101</v>
      </c>
      <c r="E62" s="13"/>
      <c r="F62" s="13"/>
      <c r="G62" s="13"/>
    </row>
    <row r="63" spans="1:7" x14ac:dyDescent="0.25">
      <c r="A63" s="13"/>
      <c r="B63" s="13"/>
      <c r="C63" s="13"/>
      <c r="D63" s="21" t="s">
        <v>102</v>
      </c>
      <c r="E63" s="15">
        <v>1</v>
      </c>
      <c r="F63" s="9">
        <f>G49+G51+G53+G55+G57+G59+G61</f>
        <v>19735.849999999999</v>
      </c>
      <c r="G63" s="9">
        <f>ROUND(F63*E63,2)</f>
        <v>19735.849999999999</v>
      </c>
    </row>
    <row r="64" spans="1:7" ht="0.95" customHeight="1" x14ac:dyDescent="0.25">
      <c r="A64" s="16"/>
      <c r="B64" s="16"/>
      <c r="C64" s="16"/>
      <c r="D64" s="22"/>
      <c r="E64" s="16"/>
      <c r="F64" s="16"/>
      <c r="G64" s="16"/>
    </row>
    <row r="65" spans="1:7" x14ac:dyDescent="0.25">
      <c r="A65" s="7" t="s">
        <v>103</v>
      </c>
      <c r="B65" s="7" t="s">
        <v>11</v>
      </c>
      <c r="C65" s="7" t="s">
        <v>12</v>
      </c>
      <c r="D65" s="19" t="s">
        <v>104</v>
      </c>
      <c r="E65" s="8">
        <f>E72</f>
        <v>1</v>
      </c>
      <c r="F65" s="9">
        <f>F72</f>
        <v>12020.77</v>
      </c>
      <c r="G65" s="9">
        <f>G72</f>
        <v>12020.77</v>
      </c>
    </row>
    <row r="66" spans="1:7" x14ac:dyDescent="0.25">
      <c r="A66" s="10" t="s">
        <v>105</v>
      </c>
      <c r="B66" s="10" t="s">
        <v>15</v>
      </c>
      <c r="C66" s="10" t="s">
        <v>33</v>
      </c>
      <c r="D66" s="20" t="s">
        <v>106</v>
      </c>
      <c r="E66" s="11">
        <v>137.72999999999999</v>
      </c>
      <c r="F66" s="11">
        <v>47.1</v>
      </c>
      <c r="G66" s="12">
        <f>ROUND(E66*F66,2)</f>
        <v>6487.08</v>
      </c>
    </row>
    <row r="67" spans="1:7" ht="180" x14ac:dyDescent="0.25">
      <c r="A67" s="13"/>
      <c r="B67" s="13"/>
      <c r="C67" s="13"/>
      <c r="D67" s="14" t="s">
        <v>107</v>
      </c>
      <c r="E67" s="13"/>
      <c r="F67" s="13"/>
      <c r="G67" s="13"/>
    </row>
    <row r="68" spans="1:7" x14ac:dyDescent="0.25">
      <c r="A68" s="10" t="s">
        <v>108</v>
      </c>
      <c r="B68" s="10" t="s">
        <v>15</v>
      </c>
      <c r="C68" s="10" t="s">
        <v>33</v>
      </c>
      <c r="D68" s="20" t="s">
        <v>109</v>
      </c>
      <c r="E68" s="11">
        <v>9.83</v>
      </c>
      <c r="F68" s="11">
        <v>56.99</v>
      </c>
      <c r="G68" s="12">
        <f>ROUND(E68*F68,2)</f>
        <v>560.21</v>
      </c>
    </row>
    <row r="69" spans="1:7" ht="157.5" x14ac:dyDescent="0.25">
      <c r="A69" s="13"/>
      <c r="B69" s="13"/>
      <c r="C69" s="13"/>
      <c r="D69" s="14" t="s">
        <v>110</v>
      </c>
      <c r="E69" s="13"/>
      <c r="F69" s="13"/>
      <c r="G69" s="13"/>
    </row>
    <row r="70" spans="1:7" x14ac:dyDescent="0.25">
      <c r="A70" s="10" t="s">
        <v>111</v>
      </c>
      <c r="B70" s="10" t="s">
        <v>15</v>
      </c>
      <c r="C70" s="10" t="s">
        <v>113</v>
      </c>
      <c r="D70" s="20" t="s">
        <v>112</v>
      </c>
      <c r="E70" s="11">
        <v>80.489999999999995</v>
      </c>
      <c r="F70" s="11">
        <v>61.79</v>
      </c>
      <c r="G70" s="12">
        <f>ROUND(E70*F70,2)</f>
        <v>4973.4799999999996</v>
      </c>
    </row>
    <row r="71" spans="1:7" ht="135" x14ac:dyDescent="0.25">
      <c r="A71" s="13"/>
      <c r="B71" s="13"/>
      <c r="C71" s="13"/>
      <c r="D71" s="14" t="s">
        <v>114</v>
      </c>
      <c r="E71" s="13"/>
      <c r="F71" s="13"/>
      <c r="G71" s="13"/>
    </row>
    <row r="72" spans="1:7" x14ac:dyDescent="0.25">
      <c r="A72" s="13"/>
      <c r="B72" s="13"/>
      <c r="C72" s="13"/>
      <c r="D72" s="21" t="s">
        <v>115</v>
      </c>
      <c r="E72" s="15">
        <v>1</v>
      </c>
      <c r="F72" s="9">
        <f>G66+G68+G70</f>
        <v>12020.77</v>
      </c>
      <c r="G72" s="9">
        <f>ROUND(F72*E72,2)</f>
        <v>12020.77</v>
      </c>
    </row>
    <row r="73" spans="1:7" ht="0.95" customHeight="1" x14ac:dyDescent="0.25">
      <c r="A73" s="16"/>
      <c r="B73" s="16"/>
      <c r="C73" s="16"/>
      <c r="D73" s="22"/>
      <c r="E73" s="16"/>
      <c r="F73" s="16"/>
      <c r="G73" s="16"/>
    </row>
    <row r="74" spans="1:7" x14ac:dyDescent="0.25">
      <c r="A74" s="7" t="s">
        <v>116</v>
      </c>
      <c r="B74" s="7" t="s">
        <v>11</v>
      </c>
      <c r="C74" s="7" t="s">
        <v>12</v>
      </c>
      <c r="D74" s="19" t="s">
        <v>117</v>
      </c>
      <c r="E74" s="8">
        <f>E83</f>
        <v>1</v>
      </c>
      <c r="F74" s="9">
        <f>F83</f>
        <v>17408.760000000002</v>
      </c>
      <c r="G74" s="9">
        <f>G83</f>
        <v>17408.759999999998</v>
      </c>
    </row>
    <row r="75" spans="1:7" x14ac:dyDescent="0.25">
      <c r="A75" s="10" t="s">
        <v>118</v>
      </c>
      <c r="B75" s="10" t="s">
        <v>15</v>
      </c>
      <c r="C75" s="10" t="s">
        <v>33</v>
      </c>
      <c r="D75" s="20" t="s">
        <v>119</v>
      </c>
      <c r="E75" s="11">
        <v>147.56</v>
      </c>
      <c r="F75" s="11">
        <v>26.69</v>
      </c>
      <c r="G75" s="12">
        <f>ROUND(E75*F75,2)</f>
        <v>3938.38</v>
      </c>
    </row>
    <row r="76" spans="1:7" ht="168.75" x14ac:dyDescent="0.25">
      <c r="A76" s="13"/>
      <c r="B76" s="13"/>
      <c r="C76" s="13"/>
      <c r="D76" s="14" t="s">
        <v>120</v>
      </c>
      <c r="E76" s="13"/>
      <c r="F76" s="13"/>
      <c r="G76" s="13"/>
    </row>
    <row r="77" spans="1:7" ht="22.5" x14ac:dyDescent="0.25">
      <c r="A77" s="10" t="s">
        <v>121</v>
      </c>
      <c r="B77" s="10" t="s">
        <v>15</v>
      </c>
      <c r="C77" s="10" t="s">
        <v>113</v>
      </c>
      <c r="D77" s="20" t="s">
        <v>122</v>
      </c>
      <c r="E77" s="11">
        <v>102.2</v>
      </c>
      <c r="F77" s="11">
        <v>18.28</v>
      </c>
      <c r="G77" s="12">
        <f>ROUND(E77*F77,2)</f>
        <v>1868.22</v>
      </c>
    </row>
    <row r="78" spans="1:7" ht="157.5" x14ac:dyDescent="0.25">
      <c r="A78" s="13"/>
      <c r="B78" s="13"/>
      <c r="C78" s="13"/>
      <c r="D78" s="14" t="s">
        <v>123</v>
      </c>
      <c r="E78" s="13"/>
      <c r="F78" s="13"/>
      <c r="G78" s="13"/>
    </row>
    <row r="79" spans="1:7" x14ac:dyDescent="0.25">
      <c r="A79" s="10" t="s">
        <v>124</v>
      </c>
      <c r="B79" s="10" t="s">
        <v>15</v>
      </c>
      <c r="C79" s="10" t="s">
        <v>33</v>
      </c>
      <c r="D79" s="20" t="s">
        <v>125</v>
      </c>
      <c r="E79" s="11">
        <v>147.56</v>
      </c>
      <c r="F79" s="11">
        <v>77.14</v>
      </c>
      <c r="G79" s="12">
        <f>ROUND(E79*F79,2)</f>
        <v>11382.78</v>
      </c>
    </row>
    <row r="80" spans="1:7" ht="112.5" x14ac:dyDescent="0.25">
      <c r="A80" s="13"/>
      <c r="B80" s="13"/>
      <c r="C80" s="13"/>
      <c r="D80" s="14" t="s">
        <v>126</v>
      </c>
      <c r="E80" s="13"/>
      <c r="F80" s="13"/>
      <c r="G80" s="13"/>
    </row>
    <row r="81" spans="1:7" x14ac:dyDescent="0.25">
      <c r="A81" s="10" t="s">
        <v>127</v>
      </c>
      <c r="B81" s="10" t="s">
        <v>15</v>
      </c>
      <c r="C81" s="10" t="s">
        <v>33</v>
      </c>
      <c r="D81" s="20" t="s">
        <v>128</v>
      </c>
      <c r="E81" s="11">
        <v>1.2</v>
      </c>
      <c r="F81" s="11">
        <v>182.82</v>
      </c>
      <c r="G81" s="12">
        <f>ROUND(E81*F81,2)</f>
        <v>219.38</v>
      </c>
    </row>
    <row r="82" spans="1:7" ht="67.5" x14ac:dyDescent="0.25">
      <c r="A82" s="13"/>
      <c r="B82" s="13"/>
      <c r="C82" s="13"/>
      <c r="D82" s="14" t="s">
        <v>129</v>
      </c>
      <c r="E82" s="13"/>
      <c r="F82" s="13"/>
      <c r="G82" s="13"/>
    </row>
    <row r="83" spans="1:7" x14ac:dyDescent="0.25">
      <c r="A83" s="13"/>
      <c r="B83" s="13"/>
      <c r="C83" s="13"/>
      <c r="D83" s="21" t="s">
        <v>130</v>
      </c>
      <c r="E83" s="15">
        <v>1</v>
      </c>
      <c r="F83" s="9">
        <f>G75+G77+G79+G81</f>
        <v>17408.760000000002</v>
      </c>
      <c r="G83" s="9">
        <f>ROUND(F83*E83,2)</f>
        <v>17408.759999999998</v>
      </c>
    </row>
    <row r="84" spans="1:7" ht="0.95" customHeight="1" x14ac:dyDescent="0.25">
      <c r="A84" s="16"/>
      <c r="B84" s="16"/>
      <c r="C84" s="16"/>
      <c r="D84" s="22"/>
      <c r="E84" s="16"/>
      <c r="F84" s="16"/>
      <c r="G84" s="16"/>
    </row>
    <row r="85" spans="1:7" x14ac:dyDescent="0.25">
      <c r="A85" s="7" t="s">
        <v>131</v>
      </c>
      <c r="B85" s="7" t="s">
        <v>11</v>
      </c>
      <c r="C85" s="7" t="s">
        <v>12</v>
      </c>
      <c r="D85" s="19" t="s">
        <v>132</v>
      </c>
      <c r="E85" s="8">
        <f>E88</f>
        <v>1</v>
      </c>
      <c r="F85" s="9">
        <f>F88</f>
        <v>5915.73</v>
      </c>
      <c r="G85" s="9">
        <f>G88</f>
        <v>5915.73</v>
      </c>
    </row>
    <row r="86" spans="1:7" ht="22.5" x14ac:dyDescent="0.25">
      <c r="A86" s="10" t="s">
        <v>133</v>
      </c>
      <c r="B86" s="10" t="s">
        <v>15</v>
      </c>
      <c r="C86" s="10" t="s">
        <v>33</v>
      </c>
      <c r="D86" s="20" t="s">
        <v>134</v>
      </c>
      <c r="E86" s="11">
        <v>53.75</v>
      </c>
      <c r="F86" s="11">
        <v>110.06</v>
      </c>
      <c r="G86" s="12">
        <f>ROUND(E86*F86,2)</f>
        <v>5915.73</v>
      </c>
    </row>
    <row r="87" spans="1:7" ht="146.25" x14ac:dyDescent="0.25">
      <c r="A87" s="13"/>
      <c r="B87" s="13"/>
      <c r="C87" s="13"/>
      <c r="D87" s="14" t="s">
        <v>135</v>
      </c>
      <c r="E87" s="13"/>
      <c r="F87" s="13"/>
      <c r="G87" s="13"/>
    </row>
    <row r="88" spans="1:7" x14ac:dyDescent="0.25">
      <c r="A88" s="13"/>
      <c r="B88" s="13"/>
      <c r="C88" s="13"/>
      <c r="D88" s="21" t="s">
        <v>136</v>
      </c>
      <c r="E88" s="15">
        <v>1</v>
      </c>
      <c r="F88" s="9">
        <f>G86</f>
        <v>5915.73</v>
      </c>
      <c r="G88" s="9">
        <f>ROUND(F88*E88,2)</f>
        <v>5915.73</v>
      </c>
    </row>
    <row r="89" spans="1:7" ht="0.95" customHeight="1" x14ac:dyDescent="0.25">
      <c r="A89" s="16"/>
      <c r="B89" s="16"/>
      <c r="C89" s="16"/>
      <c r="D89" s="22"/>
      <c r="E89" s="16"/>
      <c r="F89" s="16"/>
      <c r="G89" s="16"/>
    </row>
    <row r="90" spans="1:7" x14ac:dyDescent="0.25">
      <c r="A90" s="7" t="s">
        <v>137</v>
      </c>
      <c r="B90" s="7" t="s">
        <v>11</v>
      </c>
      <c r="C90" s="7" t="s">
        <v>12</v>
      </c>
      <c r="D90" s="19" t="s">
        <v>138</v>
      </c>
      <c r="E90" s="8">
        <f>E101</f>
        <v>1</v>
      </c>
      <c r="F90" s="9">
        <f>F101</f>
        <v>35308.18</v>
      </c>
      <c r="G90" s="9">
        <f>G101</f>
        <v>35308.18</v>
      </c>
    </row>
    <row r="91" spans="1:7" x14ac:dyDescent="0.25">
      <c r="A91" s="10" t="s">
        <v>139</v>
      </c>
      <c r="B91" s="10" t="s">
        <v>15</v>
      </c>
      <c r="C91" s="10" t="s">
        <v>64</v>
      </c>
      <c r="D91" s="20" t="s">
        <v>140</v>
      </c>
      <c r="E91" s="11">
        <v>1</v>
      </c>
      <c r="F91" s="11">
        <v>1382.43</v>
      </c>
      <c r="G91" s="12">
        <f>ROUND(E91*F91,2)</f>
        <v>1382.43</v>
      </c>
    </row>
    <row r="92" spans="1:7" ht="135" x14ac:dyDescent="0.25">
      <c r="A92" s="13"/>
      <c r="B92" s="13"/>
      <c r="C92" s="13"/>
      <c r="D92" s="14" t="s">
        <v>141</v>
      </c>
      <c r="E92" s="13"/>
      <c r="F92" s="13"/>
      <c r="G92" s="13"/>
    </row>
    <row r="93" spans="1:7" x14ac:dyDescent="0.25">
      <c r="A93" s="10" t="s">
        <v>142</v>
      </c>
      <c r="B93" s="10" t="s">
        <v>15</v>
      </c>
      <c r="C93" s="10" t="s">
        <v>64</v>
      </c>
      <c r="D93" s="20" t="s">
        <v>143</v>
      </c>
      <c r="E93" s="11">
        <v>5</v>
      </c>
      <c r="F93" s="11">
        <v>863.41</v>
      </c>
      <c r="G93" s="12">
        <f>ROUND(E93*F93,2)</f>
        <v>4317.05</v>
      </c>
    </row>
    <row r="94" spans="1:7" ht="101.25" x14ac:dyDescent="0.25">
      <c r="A94" s="13"/>
      <c r="B94" s="13"/>
      <c r="C94" s="13"/>
      <c r="D94" s="14" t="s">
        <v>144</v>
      </c>
      <c r="E94" s="13"/>
      <c r="F94" s="13"/>
      <c r="G94" s="13"/>
    </row>
    <row r="95" spans="1:7" x14ac:dyDescent="0.25">
      <c r="A95" s="10" t="s">
        <v>145</v>
      </c>
      <c r="B95" s="10" t="s">
        <v>15</v>
      </c>
      <c r="C95" s="10" t="s">
        <v>64</v>
      </c>
      <c r="D95" s="20" t="s">
        <v>146</v>
      </c>
      <c r="E95" s="11">
        <v>1</v>
      </c>
      <c r="F95" s="11">
        <v>4210.54</v>
      </c>
      <c r="G95" s="12">
        <f>ROUND(E95*F95,2)</f>
        <v>4210.54</v>
      </c>
    </row>
    <row r="96" spans="1:7" ht="101.25" x14ac:dyDescent="0.25">
      <c r="A96" s="13"/>
      <c r="B96" s="13"/>
      <c r="C96" s="13"/>
      <c r="D96" s="14" t="s">
        <v>147</v>
      </c>
      <c r="E96" s="13"/>
      <c r="F96" s="13"/>
      <c r="G96" s="13"/>
    </row>
    <row r="97" spans="1:7" x14ac:dyDescent="0.25">
      <c r="A97" s="10" t="s">
        <v>148</v>
      </c>
      <c r="B97" s="10" t="s">
        <v>15</v>
      </c>
      <c r="C97" s="10" t="s">
        <v>64</v>
      </c>
      <c r="D97" s="20" t="s">
        <v>149</v>
      </c>
      <c r="E97" s="11">
        <v>1</v>
      </c>
      <c r="F97" s="11">
        <v>5185.3</v>
      </c>
      <c r="G97" s="12">
        <f>ROUND(E97*F97,2)</f>
        <v>5185.3</v>
      </c>
    </row>
    <row r="98" spans="1:7" ht="56.25" x14ac:dyDescent="0.25">
      <c r="A98" s="13"/>
      <c r="B98" s="13"/>
      <c r="C98" s="13"/>
      <c r="D98" s="14" t="s">
        <v>150</v>
      </c>
      <c r="E98" s="13"/>
      <c r="F98" s="13"/>
      <c r="G98" s="13"/>
    </row>
    <row r="99" spans="1:7" x14ac:dyDescent="0.25">
      <c r="A99" s="10" t="s">
        <v>151</v>
      </c>
      <c r="B99" s="10" t="s">
        <v>15</v>
      </c>
      <c r="C99" s="10" t="s">
        <v>113</v>
      </c>
      <c r="D99" s="20" t="s">
        <v>152</v>
      </c>
      <c r="E99" s="11">
        <v>3.35</v>
      </c>
      <c r="F99" s="11">
        <v>6033.69</v>
      </c>
      <c r="G99" s="12">
        <f>ROUND(E99*F99,2)</f>
        <v>20212.86</v>
      </c>
    </row>
    <row r="100" spans="1:7" ht="33.75" x14ac:dyDescent="0.25">
      <c r="A100" s="13"/>
      <c r="B100" s="13"/>
      <c r="C100" s="13"/>
      <c r="D100" s="14" t="s">
        <v>153</v>
      </c>
      <c r="E100" s="13"/>
      <c r="F100" s="13"/>
      <c r="G100" s="13"/>
    </row>
    <row r="101" spans="1:7" x14ac:dyDescent="0.25">
      <c r="A101" s="13"/>
      <c r="B101" s="13"/>
      <c r="C101" s="13"/>
      <c r="D101" s="21" t="s">
        <v>154</v>
      </c>
      <c r="E101" s="15">
        <v>1</v>
      </c>
      <c r="F101" s="9">
        <f>G91+G93+G95+G97+G99</f>
        <v>35308.18</v>
      </c>
      <c r="G101" s="9">
        <f>ROUND(F101*E101,2)</f>
        <v>35308.18</v>
      </c>
    </row>
    <row r="102" spans="1:7" ht="0.95" customHeight="1" x14ac:dyDescent="0.25">
      <c r="A102" s="16"/>
      <c r="B102" s="16"/>
      <c r="C102" s="16"/>
      <c r="D102" s="22"/>
      <c r="E102" s="16"/>
      <c r="F102" s="16"/>
      <c r="G102" s="16"/>
    </row>
    <row r="103" spans="1:7" x14ac:dyDescent="0.25">
      <c r="A103" s="7" t="s">
        <v>155</v>
      </c>
      <c r="B103" s="7" t="s">
        <v>11</v>
      </c>
      <c r="C103" s="7" t="s">
        <v>12</v>
      </c>
      <c r="D103" s="19" t="s">
        <v>156</v>
      </c>
      <c r="E103" s="8">
        <f>E108</f>
        <v>1</v>
      </c>
      <c r="F103" s="9">
        <f>F108</f>
        <v>10423.200000000001</v>
      </c>
      <c r="G103" s="9">
        <f>G108</f>
        <v>10423.200000000001</v>
      </c>
    </row>
    <row r="104" spans="1:7" x14ac:dyDescent="0.25">
      <c r="A104" s="10" t="s">
        <v>157</v>
      </c>
      <c r="B104" s="10" t="s">
        <v>15</v>
      </c>
      <c r="C104" s="10" t="s">
        <v>64</v>
      </c>
      <c r="D104" s="20" t="s">
        <v>158</v>
      </c>
      <c r="E104" s="11">
        <v>1</v>
      </c>
      <c r="F104" s="11">
        <v>4647.83</v>
      </c>
      <c r="G104" s="12">
        <f>ROUND(E104*F104,2)</f>
        <v>4647.83</v>
      </c>
    </row>
    <row r="105" spans="1:7" ht="168.75" x14ac:dyDescent="0.25">
      <c r="A105" s="13"/>
      <c r="B105" s="13"/>
      <c r="C105" s="13"/>
      <c r="D105" s="14" t="s">
        <v>159</v>
      </c>
      <c r="E105" s="13"/>
      <c r="F105" s="13"/>
      <c r="G105" s="13"/>
    </row>
    <row r="106" spans="1:7" ht="22.5" x14ac:dyDescent="0.25">
      <c r="A106" s="10" t="s">
        <v>160</v>
      </c>
      <c r="B106" s="10" t="s">
        <v>15</v>
      </c>
      <c r="C106" s="10" t="s">
        <v>33</v>
      </c>
      <c r="D106" s="20" t="s">
        <v>161</v>
      </c>
      <c r="E106" s="11">
        <v>6.86</v>
      </c>
      <c r="F106" s="11">
        <v>841.89</v>
      </c>
      <c r="G106" s="12">
        <f>ROUND(E106*F106,2)</f>
        <v>5775.37</v>
      </c>
    </row>
    <row r="107" spans="1:7" ht="168.75" x14ac:dyDescent="0.25">
      <c r="A107" s="13"/>
      <c r="B107" s="13"/>
      <c r="C107" s="13"/>
      <c r="D107" s="14" t="s">
        <v>162</v>
      </c>
      <c r="E107" s="13"/>
      <c r="F107" s="13"/>
      <c r="G107" s="13"/>
    </row>
    <row r="108" spans="1:7" x14ac:dyDescent="0.25">
      <c r="A108" s="13"/>
      <c r="B108" s="13"/>
      <c r="C108" s="13"/>
      <c r="D108" s="21" t="s">
        <v>163</v>
      </c>
      <c r="E108" s="15">
        <v>1</v>
      </c>
      <c r="F108" s="9">
        <f>G104+G106</f>
        <v>10423.200000000001</v>
      </c>
      <c r="G108" s="9">
        <f>ROUND(F108*E108,2)</f>
        <v>10423.200000000001</v>
      </c>
    </row>
    <row r="109" spans="1:7" ht="0.95" customHeight="1" x14ac:dyDescent="0.25">
      <c r="A109" s="16"/>
      <c r="B109" s="16"/>
      <c r="C109" s="16"/>
      <c r="D109" s="22"/>
      <c r="E109" s="16"/>
      <c r="F109" s="16"/>
      <c r="G109" s="16"/>
    </row>
    <row r="110" spans="1:7" x14ac:dyDescent="0.25">
      <c r="A110" s="7" t="s">
        <v>164</v>
      </c>
      <c r="B110" s="7" t="s">
        <v>11</v>
      </c>
      <c r="C110" s="7" t="s">
        <v>12</v>
      </c>
      <c r="D110" s="19" t="s">
        <v>165</v>
      </c>
      <c r="E110" s="8">
        <f>E117</f>
        <v>1</v>
      </c>
      <c r="F110" s="9">
        <f>F117</f>
        <v>23852.63</v>
      </c>
      <c r="G110" s="9">
        <f>G117</f>
        <v>23852.63</v>
      </c>
    </row>
    <row r="111" spans="1:7" x14ac:dyDescent="0.25">
      <c r="A111" s="10" t="s">
        <v>166</v>
      </c>
      <c r="B111" s="10" t="s">
        <v>15</v>
      </c>
      <c r="C111" s="10" t="s">
        <v>64</v>
      </c>
      <c r="D111" s="20" t="s">
        <v>167</v>
      </c>
      <c r="E111" s="11">
        <v>2</v>
      </c>
      <c r="F111" s="11">
        <v>2157.56</v>
      </c>
      <c r="G111" s="12">
        <f>ROUND(E111*F111,2)</f>
        <v>4315.12</v>
      </c>
    </row>
    <row r="112" spans="1:7" ht="45" x14ac:dyDescent="0.25">
      <c r="A112" s="13"/>
      <c r="B112" s="13"/>
      <c r="C112" s="13"/>
      <c r="D112" s="14" t="s">
        <v>168</v>
      </c>
      <c r="E112" s="13"/>
      <c r="F112" s="13"/>
      <c r="G112" s="13"/>
    </row>
    <row r="113" spans="1:7" x14ac:dyDescent="0.25">
      <c r="A113" s="10" t="s">
        <v>169</v>
      </c>
      <c r="B113" s="10" t="s">
        <v>15</v>
      </c>
      <c r="C113" s="10" t="s">
        <v>33</v>
      </c>
      <c r="D113" s="20" t="s">
        <v>170</v>
      </c>
      <c r="E113" s="11">
        <v>6.73</v>
      </c>
      <c r="F113" s="11">
        <v>1302.72</v>
      </c>
      <c r="G113" s="12">
        <f>ROUND(E113*F113,2)</f>
        <v>8767.31</v>
      </c>
    </row>
    <row r="114" spans="1:7" ht="45" x14ac:dyDescent="0.25">
      <c r="A114" s="13"/>
      <c r="B114" s="13"/>
      <c r="C114" s="13"/>
      <c r="D114" s="14" t="s">
        <v>171</v>
      </c>
      <c r="E114" s="13"/>
      <c r="F114" s="13"/>
      <c r="G114" s="13"/>
    </row>
    <row r="115" spans="1:7" x14ac:dyDescent="0.25">
      <c r="A115" s="10" t="s">
        <v>172</v>
      </c>
      <c r="B115" s="10" t="s">
        <v>15</v>
      </c>
      <c r="C115" s="10" t="s">
        <v>64</v>
      </c>
      <c r="D115" s="20" t="s">
        <v>173</v>
      </c>
      <c r="E115" s="11">
        <v>50.7</v>
      </c>
      <c r="F115" s="11">
        <v>212.43</v>
      </c>
      <c r="G115" s="12">
        <f>ROUND(E115*F115,2)</f>
        <v>10770.2</v>
      </c>
    </row>
    <row r="116" spans="1:7" ht="33.75" x14ac:dyDescent="0.25">
      <c r="A116" s="13"/>
      <c r="B116" s="13"/>
      <c r="C116" s="13"/>
      <c r="D116" s="14" t="s">
        <v>174</v>
      </c>
      <c r="E116" s="13"/>
      <c r="F116" s="13"/>
      <c r="G116" s="13"/>
    </row>
    <row r="117" spans="1:7" x14ac:dyDescent="0.25">
      <c r="A117" s="13"/>
      <c r="B117" s="13"/>
      <c r="C117" s="13"/>
      <c r="D117" s="21" t="s">
        <v>175</v>
      </c>
      <c r="E117" s="15">
        <v>1</v>
      </c>
      <c r="F117" s="9">
        <f>G111+G113+G115</f>
        <v>23852.63</v>
      </c>
      <c r="G117" s="9">
        <f>ROUND(F117*E117,2)</f>
        <v>23852.63</v>
      </c>
    </row>
    <row r="118" spans="1:7" ht="0.95" customHeight="1" x14ac:dyDescent="0.25">
      <c r="A118" s="16"/>
      <c r="B118" s="16"/>
      <c r="C118" s="16"/>
      <c r="D118" s="22"/>
      <c r="E118" s="16"/>
      <c r="F118" s="16"/>
      <c r="G118" s="16"/>
    </row>
    <row r="119" spans="1:7" x14ac:dyDescent="0.25">
      <c r="A119" s="7" t="s">
        <v>176</v>
      </c>
      <c r="B119" s="7" t="s">
        <v>11</v>
      </c>
      <c r="C119" s="7" t="s">
        <v>12</v>
      </c>
      <c r="D119" s="19" t="s">
        <v>177</v>
      </c>
      <c r="E119" s="8">
        <f>E146</f>
        <v>1</v>
      </c>
      <c r="F119" s="9">
        <f>F146</f>
        <v>42080.840000000004</v>
      </c>
      <c r="G119" s="9">
        <f>G146</f>
        <v>42080.84</v>
      </c>
    </row>
    <row r="120" spans="1:7" x14ac:dyDescent="0.25">
      <c r="A120" s="10" t="s">
        <v>178</v>
      </c>
      <c r="B120" s="10" t="s">
        <v>15</v>
      </c>
      <c r="C120" s="10" t="s">
        <v>180</v>
      </c>
      <c r="D120" s="20" t="s">
        <v>179</v>
      </c>
      <c r="E120" s="11">
        <v>10</v>
      </c>
      <c r="F120" s="11">
        <v>212.98</v>
      </c>
      <c r="G120" s="12">
        <f>ROUND(E120*F120,2)</f>
        <v>2129.8000000000002</v>
      </c>
    </row>
    <row r="121" spans="1:7" ht="45" x14ac:dyDescent="0.25">
      <c r="A121" s="13"/>
      <c r="B121" s="13"/>
      <c r="C121" s="13"/>
      <c r="D121" s="14" t="s">
        <v>181</v>
      </c>
      <c r="E121" s="13"/>
      <c r="F121" s="13"/>
      <c r="G121" s="13"/>
    </row>
    <row r="122" spans="1:7" ht="22.5" x14ac:dyDescent="0.25">
      <c r="A122" s="10" t="s">
        <v>182</v>
      </c>
      <c r="B122" s="10" t="s">
        <v>15</v>
      </c>
      <c r="C122" s="10" t="s">
        <v>184</v>
      </c>
      <c r="D122" s="20" t="s">
        <v>183</v>
      </c>
      <c r="E122" s="11">
        <v>1</v>
      </c>
      <c r="F122" s="11">
        <v>17229.13</v>
      </c>
      <c r="G122" s="12">
        <f>ROUND(E122*F122,2)</f>
        <v>17229.13</v>
      </c>
    </row>
    <row r="123" spans="1:7" ht="56.25" x14ac:dyDescent="0.25">
      <c r="A123" s="13"/>
      <c r="B123" s="13"/>
      <c r="C123" s="13"/>
      <c r="D123" s="14" t="s">
        <v>185</v>
      </c>
      <c r="E123" s="13"/>
      <c r="F123" s="13"/>
      <c r="G123" s="13"/>
    </row>
    <row r="124" spans="1:7" ht="22.5" x14ac:dyDescent="0.25">
      <c r="A124" s="10" t="s">
        <v>186</v>
      </c>
      <c r="B124" s="10" t="s">
        <v>15</v>
      </c>
      <c r="C124" s="10" t="s">
        <v>184</v>
      </c>
      <c r="D124" s="20" t="s">
        <v>187</v>
      </c>
      <c r="E124" s="11">
        <v>1</v>
      </c>
      <c r="F124" s="11">
        <v>2453.88</v>
      </c>
      <c r="G124" s="12">
        <f>ROUND(E124*F124,2)</f>
        <v>2453.88</v>
      </c>
    </row>
    <row r="125" spans="1:7" ht="146.25" x14ac:dyDescent="0.25">
      <c r="A125" s="13"/>
      <c r="B125" s="13"/>
      <c r="C125" s="13"/>
      <c r="D125" s="14" t="s">
        <v>188</v>
      </c>
      <c r="E125" s="13"/>
      <c r="F125" s="13"/>
      <c r="G125" s="13"/>
    </row>
    <row r="126" spans="1:7" ht="22.5" x14ac:dyDescent="0.25">
      <c r="A126" s="10" t="s">
        <v>189</v>
      </c>
      <c r="B126" s="10" t="s">
        <v>15</v>
      </c>
      <c r="C126" s="10" t="s">
        <v>184</v>
      </c>
      <c r="D126" s="20" t="s">
        <v>190</v>
      </c>
      <c r="E126" s="11">
        <v>1</v>
      </c>
      <c r="F126" s="11">
        <v>2043.21</v>
      </c>
      <c r="G126" s="12">
        <f>ROUND(E126*F126,2)</f>
        <v>2043.21</v>
      </c>
    </row>
    <row r="127" spans="1:7" ht="123.75" x14ac:dyDescent="0.25">
      <c r="A127" s="13"/>
      <c r="B127" s="13"/>
      <c r="C127" s="13"/>
      <c r="D127" s="14" t="s">
        <v>191</v>
      </c>
      <c r="E127" s="13"/>
      <c r="F127" s="13"/>
      <c r="G127" s="13"/>
    </row>
    <row r="128" spans="1:7" x14ac:dyDescent="0.25">
      <c r="A128" s="10" t="s">
        <v>192</v>
      </c>
      <c r="B128" s="10" t="s">
        <v>15</v>
      </c>
      <c r="C128" s="10" t="s">
        <v>184</v>
      </c>
      <c r="D128" s="20" t="s">
        <v>193</v>
      </c>
      <c r="E128" s="11">
        <v>1</v>
      </c>
      <c r="F128" s="11">
        <v>2259.9299999999998</v>
      </c>
      <c r="G128" s="12">
        <f>ROUND(E128*F128,2)</f>
        <v>2259.9299999999998</v>
      </c>
    </row>
    <row r="129" spans="1:7" ht="33.75" x14ac:dyDescent="0.25">
      <c r="A129" s="13"/>
      <c r="B129" s="13"/>
      <c r="C129" s="13"/>
      <c r="D129" s="14" t="s">
        <v>194</v>
      </c>
      <c r="E129" s="13"/>
      <c r="F129" s="13"/>
      <c r="G129" s="13"/>
    </row>
    <row r="130" spans="1:7" x14ac:dyDescent="0.25">
      <c r="A130" s="10" t="s">
        <v>195</v>
      </c>
      <c r="B130" s="10" t="s">
        <v>15</v>
      </c>
      <c r="C130" s="10" t="s">
        <v>113</v>
      </c>
      <c r="D130" s="20" t="s">
        <v>196</v>
      </c>
      <c r="E130" s="11">
        <v>30</v>
      </c>
      <c r="F130" s="11">
        <v>45.99</v>
      </c>
      <c r="G130" s="12">
        <f>ROUND(E130*F130,2)</f>
        <v>1379.7</v>
      </c>
    </row>
    <row r="131" spans="1:7" ht="135" x14ac:dyDescent="0.25">
      <c r="A131" s="13"/>
      <c r="B131" s="13"/>
      <c r="C131" s="13"/>
      <c r="D131" s="14" t="s">
        <v>197</v>
      </c>
      <c r="E131" s="13"/>
      <c r="F131" s="13"/>
      <c r="G131" s="13"/>
    </row>
    <row r="132" spans="1:7" x14ac:dyDescent="0.25">
      <c r="A132" s="10" t="s">
        <v>198</v>
      </c>
      <c r="B132" s="10" t="s">
        <v>15</v>
      </c>
      <c r="C132" s="10" t="s">
        <v>113</v>
      </c>
      <c r="D132" s="20" t="s">
        <v>199</v>
      </c>
      <c r="E132" s="11">
        <v>30</v>
      </c>
      <c r="F132" s="11">
        <v>51.84</v>
      </c>
      <c r="G132" s="12">
        <f>ROUND(E132*F132,2)</f>
        <v>1555.2</v>
      </c>
    </row>
    <row r="133" spans="1:7" ht="135" x14ac:dyDescent="0.25">
      <c r="A133" s="13"/>
      <c r="B133" s="13"/>
      <c r="C133" s="13"/>
      <c r="D133" s="14" t="s">
        <v>200</v>
      </c>
      <c r="E133" s="13"/>
      <c r="F133" s="13"/>
      <c r="G133" s="13"/>
    </row>
    <row r="134" spans="1:7" ht="22.5" x14ac:dyDescent="0.25">
      <c r="A134" s="10" t="s">
        <v>201</v>
      </c>
      <c r="B134" s="10" t="s">
        <v>15</v>
      </c>
      <c r="C134" s="10" t="s">
        <v>184</v>
      </c>
      <c r="D134" s="20" t="s">
        <v>202</v>
      </c>
      <c r="E134" s="11">
        <v>1</v>
      </c>
      <c r="F134" s="11">
        <v>124.68</v>
      </c>
      <c r="G134" s="12">
        <f>ROUND(E134*F134,2)</f>
        <v>124.68</v>
      </c>
    </row>
    <row r="135" spans="1:7" ht="168.75" x14ac:dyDescent="0.25">
      <c r="A135" s="13"/>
      <c r="B135" s="13"/>
      <c r="C135" s="13"/>
      <c r="D135" s="14" t="s">
        <v>203</v>
      </c>
      <c r="E135" s="13"/>
      <c r="F135" s="13"/>
      <c r="G135" s="13"/>
    </row>
    <row r="136" spans="1:7" x14ac:dyDescent="0.25">
      <c r="A136" s="10" t="s">
        <v>204</v>
      </c>
      <c r="B136" s="10" t="s">
        <v>15</v>
      </c>
      <c r="C136" s="10" t="s">
        <v>113</v>
      </c>
      <c r="D136" s="20" t="s">
        <v>205</v>
      </c>
      <c r="E136" s="11">
        <v>32</v>
      </c>
      <c r="F136" s="11">
        <v>140.05000000000001</v>
      </c>
      <c r="G136" s="12">
        <f>ROUND(E136*F136,2)</f>
        <v>4481.6000000000004</v>
      </c>
    </row>
    <row r="137" spans="1:7" ht="281.25" x14ac:dyDescent="0.25">
      <c r="A137" s="13"/>
      <c r="B137" s="13"/>
      <c r="C137" s="13"/>
      <c r="D137" s="14" t="s">
        <v>206</v>
      </c>
      <c r="E137" s="13"/>
      <c r="F137" s="13"/>
      <c r="G137" s="13"/>
    </row>
    <row r="138" spans="1:7" x14ac:dyDescent="0.25">
      <c r="A138" s="10" t="s">
        <v>207</v>
      </c>
      <c r="B138" s="10" t="s">
        <v>15</v>
      </c>
      <c r="C138" s="10" t="s">
        <v>209</v>
      </c>
      <c r="D138" s="20" t="s">
        <v>208</v>
      </c>
      <c r="E138" s="11">
        <v>70</v>
      </c>
      <c r="F138" s="11">
        <v>86.23</v>
      </c>
      <c r="G138" s="12">
        <f>ROUND(E138*F138,2)</f>
        <v>6036.1</v>
      </c>
    </row>
    <row r="139" spans="1:7" ht="56.25" x14ac:dyDescent="0.25">
      <c r="A139" s="13"/>
      <c r="B139" s="13"/>
      <c r="C139" s="13"/>
      <c r="D139" s="14" t="s">
        <v>210</v>
      </c>
      <c r="E139" s="13"/>
      <c r="F139" s="13"/>
      <c r="G139" s="13"/>
    </row>
    <row r="140" spans="1:7" x14ac:dyDescent="0.25">
      <c r="A140" s="10" t="s">
        <v>211</v>
      </c>
      <c r="B140" s="10" t="s">
        <v>15</v>
      </c>
      <c r="C140" s="10" t="s">
        <v>184</v>
      </c>
      <c r="D140" s="20" t="s">
        <v>212</v>
      </c>
      <c r="E140" s="11">
        <v>1</v>
      </c>
      <c r="F140" s="11">
        <v>987.56</v>
      </c>
      <c r="G140" s="12">
        <f>ROUND(E140*F140,2)</f>
        <v>987.56</v>
      </c>
    </row>
    <row r="141" spans="1:7" ht="78.75" x14ac:dyDescent="0.25">
      <c r="A141" s="13"/>
      <c r="B141" s="13"/>
      <c r="C141" s="13"/>
      <c r="D141" s="14" t="s">
        <v>213</v>
      </c>
      <c r="E141" s="13"/>
      <c r="F141" s="13"/>
      <c r="G141" s="13"/>
    </row>
    <row r="142" spans="1:7" ht="22.5" x14ac:dyDescent="0.25">
      <c r="A142" s="10" t="s">
        <v>214</v>
      </c>
      <c r="B142" s="10" t="s">
        <v>15</v>
      </c>
      <c r="C142" s="10" t="s">
        <v>184</v>
      </c>
      <c r="D142" s="20" t="s">
        <v>215</v>
      </c>
      <c r="E142" s="11">
        <v>9</v>
      </c>
      <c r="F142" s="11">
        <v>81.849999999999994</v>
      </c>
      <c r="G142" s="12">
        <f>ROUND(E142*F142,2)</f>
        <v>736.65</v>
      </c>
    </row>
    <row r="143" spans="1:7" ht="225" x14ac:dyDescent="0.25">
      <c r="A143" s="13"/>
      <c r="B143" s="13"/>
      <c r="C143" s="13"/>
      <c r="D143" s="14" t="s">
        <v>216</v>
      </c>
      <c r="E143" s="13"/>
      <c r="F143" s="13"/>
      <c r="G143" s="13"/>
    </row>
    <row r="144" spans="1:7" x14ac:dyDescent="0.25">
      <c r="A144" s="10" t="s">
        <v>217</v>
      </c>
      <c r="B144" s="10" t="s">
        <v>15</v>
      </c>
      <c r="C144" s="10" t="s">
        <v>184</v>
      </c>
      <c r="D144" s="20" t="s">
        <v>218</v>
      </c>
      <c r="E144" s="11">
        <v>10</v>
      </c>
      <c r="F144" s="11">
        <v>66.34</v>
      </c>
      <c r="G144" s="12">
        <f>ROUND(E144*F144,2)</f>
        <v>663.4</v>
      </c>
    </row>
    <row r="145" spans="1:7" ht="78.75" x14ac:dyDescent="0.25">
      <c r="A145" s="13"/>
      <c r="B145" s="13"/>
      <c r="C145" s="13"/>
      <c r="D145" s="14" t="s">
        <v>219</v>
      </c>
      <c r="E145" s="13"/>
      <c r="F145" s="13"/>
      <c r="G145" s="13"/>
    </row>
    <row r="146" spans="1:7" x14ac:dyDescent="0.25">
      <c r="A146" s="13"/>
      <c r="B146" s="13"/>
      <c r="C146" s="13"/>
      <c r="D146" s="21" t="s">
        <v>220</v>
      </c>
      <c r="E146" s="15">
        <v>1</v>
      </c>
      <c r="F146" s="9">
        <f>G120+G122+G124+G126+G128+G130+G132+G134+G136+G138+G140+G142+G144</f>
        <v>42080.840000000004</v>
      </c>
      <c r="G146" s="9">
        <f>ROUND(F146*E146,2)</f>
        <v>42080.84</v>
      </c>
    </row>
    <row r="147" spans="1:7" ht="0.95" customHeight="1" x14ac:dyDescent="0.25">
      <c r="A147" s="16"/>
      <c r="B147" s="16"/>
      <c r="C147" s="16"/>
      <c r="D147" s="22"/>
      <c r="E147" s="16"/>
      <c r="F147" s="16"/>
      <c r="G147" s="16"/>
    </row>
    <row r="148" spans="1:7" x14ac:dyDescent="0.25">
      <c r="A148" s="7" t="s">
        <v>221</v>
      </c>
      <c r="B148" s="7" t="s">
        <v>11</v>
      </c>
      <c r="C148" s="7" t="s">
        <v>12</v>
      </c>
      <c r="D148" s="19" t="s">
        <v>222</v>
      </c>
      <c r="E148" s="8">
        <f>E239</f>
        <v>1</v>
      </c>
      <c r="F148" s="9">
        <f>F239</f>
        <v>40069.19</v>
      </c>
      <c r="G148" s="9">
        <f>G239</f>
        <v>40069.19</v>
      </c>
    </row>
    <row r="149" spans="1:7" x14ac:dyDescent="0.25">
      <c r="A149" s="17" t="s">
        <v>223</v>
      </c>
      <c r="B149" s="17" t="s">
        <v>11</v>
      </c>
      <c r="C149" s="17" t="s">
        <v>12</v>
      </c>
      <c r="D149" s="23" t="s">
        <v>224</v>
      </c>
      <c r="E149" s="9">
        <f>E152</f>
        <v>1</v>
      </c>
      <c r="F149" s="9">
        <f>F152</f>
        <v>1389.38</v>
      </c>
      <c r="G149" s="9">
        <f>G152</f>
        <v>1389.38</v>
      </c>
    </row>
    <row r="150" spans="1:7" x14ac:dyDescent="0.25">
      <c r="A150" s="10" t="s">
        <v>225</v>
      </c>
      <c r="B150" s="10" t="s">
        <v>15</v>
      </c>
      <c r="C150" s="10" t="s">
        <v>227</v>
      </c>
      <c r="D150" s="20" t="s">
        <v>226</v>
      </c>
      <c r="E150" s="11">
        <v>1</v>
      </c>
      <c r="F150" s="11">
        <v>1389.38</v>
      </c>
      <c r="G150" s="12">
        <f>ROUND(E150*F150,2)</f>
        <v>1389.38</v>
      </c>
    </row>
    <row r="151" spans="1:7" ht="78.75" x14ac:dyDescent="0.25">
      <c r="A151" s="13"/>
      <c r="B151" s="13"/>
      <c r="C151" s="13"/>
      <c r="D151" s="14" t="s">
        <v>228</v>
      </c>
      <c r="E151" s="13"/>
      <c r="F151" s="13"/>
      <c r="G151" s="13"/>
    </row>
    <row r="152" spans="1:7" x14ac:dyDescent="0.25">
      <c r="A152" s="13"/>
      <c r="B152" s="13"/>
      <c r="C152" s="13"/>
      <c r="D152" s="21" t="s">
        <v>229</v>
      </c>
      <c r="E152" s="11">
        <v>1</v>
      </c>
      <c r="F152" s="9">
        <f>G150</f>
        <v>1389.38</v>
      </c>
      <c r="G152" s="9">
        <f>ROUND(F152*E152,2)</f>
        <v>1389.38</v>
      </c>
    </row>
    <row r="153" spans="1:7" ht="0.95" customHeight="1" x14ac:dyDescent="0.25">
      <c r="A153" s="16"/>
      <c r="B153" s="16"/>
      <c r="C153" s="16"/>
      <c r="D153" s="22"/>
      <c r="E153" s="16"/>
      <c r="F153" s="16"/>
      <c r="G153" s="16"/>
    </row>
    <row r="154" spans="1:7" x14ac:dyDescent="0.25">
      <c r="A154" s="17" t="s">
        <v>230</v>
      </c>
      <c r="B154" s="17" t="s">
        <v>11</v>
      </c>
      <c r="C154" s="17" t="s">
        <v>12</v>
      </c>
      <c r="D154" s="23" t="s">
        <v>231</v>
      </c>
      <c r="E154" s="9">
        <f>E157</f>
        <v>1</v>
      </c>
      <c r="F154" s="9">
        <f>F157</f>
        <v>1045.3499999999999</v>
      </c>
      <c r="G154" s="9">
        <f>G157</f>
        <v>1045.3499999999999</v>
      </c>
    </row>
    <row r="155" spans="1:7" x14ac:dyDescent="0.25">
      <c r="A155" s="10" t="s">
        <v>232</v>
      </c>
      <c r="B155" s="10" t="s">
        <v>15</v>
      </c>
      <c r="C155" s="10" t="s">
        <v>113</v>
      </c>
      <c r="D155" s="20" t="s">
        <v>233</v>
      </c>
      <c r="E155" s="11">
        <v>15</v>
      </c>
      <c r="F155" s="11">
        <v>69.69</v>
      </c>
      <c r="G155" s="12">
        <f>ROUND(E155*F155,2)</f>
        <v>1045.3499999999999</v>
      </c>
    </row>
    <row r="156" spans="1:7" ht="247.5" x14ac:dyDescent="0.25">
      <c r="A156" s="13"/>
      <c r="B156" s="13"/>
      <c r="C156" s="13"/>
      <c r="D156" s="14" t="s">
        <v>234</v>
      </c>
      <c r="E156" s="13"/>
      <c r="F156" s="13"/>
      <c r="G156" s="13"/>
    </row>
    <row r="157" spans="1:7" x14ac:dyDescent="0.25">
      <c r="A157" s="13"/>
      <c r="B157" s="13"/>
      <c r="C157" s="13"/>
      <c r="D157" s="21" t="s">
        <v>235</v>
      </c>
      <c r="E157" s="11">
        <v>1</v>
      </c>
      <c r="F157" s="9">
        <f>G155</f>
        <v>1045.3499999999999</v>
      </c>
      <c r="G157" s="9">
        <f>ROUND(F157*E157,2)</f>
        <v>1045.3499999999999</v>
      </c>
    </row>
    <row r="158" spans="1:7" ht="0.95" customHeight="1" x14ac:dyDescent="0.25">
      <c r="A158" s="16"/>
      <c r="B158" s="16"/>
      <c r="C158" s="16"/>
      <c r="D158" s="22"/>
      <c r="E158" s="16"/>
      <c r="F158" s="16"/>
      <c r="G158" s="16"/>
    </row>
    <row r="159" spans="1:7" x14ac:dyDescent="0.25">
      <c r="A159" s="17" t="s">
        <v>236</v>
      </c>
      <c r="B159" s="17" t="s">
        <v>11</v>
      </c>
      <c r="C159" s="17" t="s">
        <v>12</v>
      </c>
      <c r="D159" s="23" t="s">
        <v>237</v>
      </c>
      <c r="E159" s="9">
        <f>E162</f>
        <v>1</v>
      </c>
      <c r="F159" s="9">
        <f>F162</f>
        <v>11062.71</v>
      </c>
      <c r="G159" s="9">
        <f>G162</f>
        <v>11062.71</v>
      </c>
    </row>
    <row r="160" spans="1:7" x14ac:dyDescent="0.25">
      <c r="A160" s="10" t="s">
        <v>238</v>
      </c>
      <c r="B160" s="10" t="s">
        <v>15</v>
      </c>
      <c r="C160" s="10" t="s">
        <v>227</v>
      </c>
      <c r="D160" s="20" t="s">
        <v>239</v>
      </c>
      <c r="E160" s="11">
        <v>1</v>
      </c>
      <c r="F160" s="11">
        <v>11062.71</v>
      </c>
      <c r="G160" s="12">
        <f>ROUND(E160*F160,2)</f>
        <v>11062.71</v>
      </c>
    </row>
    <row r="161" spans="1:7" ht="202.5" x14ac:dyDescent="0.25">
      <c r="A161" s="13"/>
      <c r="B161" s="13"/>
      <c r="C161" s="13"/>
      <c r="D161" s="14" t="s">
        <v>240</v>
      </c>
      <c r="E161" s="13"/>
      <c r="F161" s="13"/>
      <c r="G161" s="13"/>
    </row>
    <row r="162" spans="1:7" x14ac:dyDescent="0.25">
      <c r="A162" s="13"/>
      <c r="B162" s="13"/>
      <c r="C162" s="13"/>
      <c r="D162" s="21" t="s">
        <v>241</v>
      </c>
      <c r="E162" s="11">
        <v>1</v>
      </c>
      <c r="F162" s="9">
        <f>G160</f>
        <v>11062.71</v>
      </c>
      <c r="G162" s="9">
        <f>ROUND(F162*E162,2)</f>
        <v>11062.71</v>
      </c>
    </row>
    <row r="163" spans="1:7" ht="0.95" customHeight="1" x14ac:dyDescent="0.25">
      <c r="A163" s="16"/>
      <c r="B163" s="16"/>
      <c r="C163" s="16"/>
      <c r="D163" s="22"/>
      <c r="E163" s="16"/>
      <c r="F163" s="16"/>
      <c r="G163" s="16"/>
    </row>
    <row r="164" spans="1:7" x14ac:dyDescent="0.25">
      <c r="A164" s="17" t="s">
        <v>242</v>
      </c>
      <c r="B164" s="17" t="s">
        <v>11</v>
      </c>
      <c r="C164" s="17" t="s">
        <v>12</v>
      </c>
      <c r="D164" s="23" t="s">
        <v>243</v>
      </c>
      <c r="E164" s="9">
        <f>E167</f>
        <v>1</v>
      </c>
      <c r="F164" s="9">
        <f>F167</f>
        <v>542.85</v>
      </c>
      <c r="G164" s="9">
        <f>G167</f>
        <v>542.85</v>
      </c>
    </row>
    <row r="165" spans="1:7" x14ac:dyDescent="0.25">
      <c r="A165" s="10" t="s">
        <v>244</v>
      </c>
      <c r="B165" s="10" t="s">
        <v>15</v>
      </c>
      <c r="C165" s="10" t="s">
        <v>113</v>
      </c>
      <c r="D165" s="20" t="s">
        <v>245</v>
      </c>
      <c r="E165" s="11">
        <v>15</v>
      </c>
      <c r="F165" s="11">
        <v>36.19</v>
      </c>
      <c r="G165" s="12">
        <f>ROUND(E165*F165,2)</f>
        <v>542.85</v>
      </c>
    </row>
    <row r="166" spans="1:7" ht="157.5" x14ac:dyDescent="0.25">
      <c r="A166" s="13"/>
      <c r="B166" s="13"/>
      <c r="C166" s="13"/>
      <c r="D166" s="14" t="s">
        <v>246</v>
      </c>
      <c r="E166" s="13"/>
      <c r="F166" s="13"/>
      <c r="G166" s="13"/>
    </row>
    <row r="167" spans="1:7" x14ac:dyDescent="0.25">
      <c r="A167" s="13"/>
      <c r="B167" s="13"/>
      <c r="C167" s="13"/>
      <c r="D167" s="21" t="s">
        <v>247</v>
      </c>
      <c r="E167" s="11">
        <v>1</v>
      </c>
      <c r="F167" s="9">
        <f>G165</f>
        <v>542.85</v>
      </c>
      <c r="G167" s="9">
        <f>ROUND(F167*E167,2)</f>
        <v>542.85</v>
      </c>
    </row>
    <row r="168" spans="1:7" ht="0.95" customHeight="1" x14ac:dyDescent="0.25">
      <c r="A168" s="16"/>
      <c r="B168" s="16"/>
      <c r="C168" s="16"/>
      <c r="D168" s="22"/>
      <c r="E168" s="16"/>
      <c r="F168" s="16"/>
      <c r="G168" s="16"/>
    </row>
    <row r="169" spans="1:7" x14ac:dyDescent="0.25">
      <c r="A169" s="17" t="s">
        <v>248</v>
      </c>
      <c r="B169" s="17" t="s">
        <v>11</v>
      </c>
      <c r="C169" s="17" t="s">
        <v>12</v>
      </c>
      <c r="D169" s="23" t="s">
        <v>249</v>
      </c>
      <c r="E169" s="9">
        <f>E180</f>
        <v>1</v>
      </c>
      <c r="F169" s="9">
        <f>F180</f>
        <v>3591.05</v>
      </c>
      <c r="G169" s="9">
        <f>G180</f>
        <v>3591.05</v>
      </c>
    </row>
    <row r="170" spans="1:7" x14ac:dyDescent="0.25">
      <c r="A170" s="10" t="s">
        <v>250</v>
      </c>
      <c r="B170" s="10" t="s">
        <v>15</v>
      </c>
      <c r="C170" s="10" t="s">
        <v>113</v>
      </c>
      <c r="D170" s="20" t="s">
        <v>251</v>
      </c>
      <c r="E170" s="11">
        <v>250</v>
      </c>
      <c r="F170" s="11">
        <v>3.34</v>
      </c>
      <c r="G170" s="12">
        <f>ROUND(E170*F170,2)</f>
        <v>835</v>
      </c>
    </row>
    <row r="171" spans="1:7" ht="157.5" x14ac:dyDescent="0.25">
      <c r="A171" s="13"/>
      <c r="B171" s="13"/>
      <c r="C171" s="13"/>
      <c r="D171" s="14" t="s">
        <v>252</v>
      </c>
      <c r="E171" s="13"/>
      <c r="F171" s="13"/>
      <c r="G171" s="13"/>
    </row>
    <row r="172" spans="1:7" x14ac:dyDescent="0.25">
      <c r="A172" s="10" t="s">
        <v>253</v>
      </c>
      <c r="B172" s="10" t="s">
        <v>15</v>
      </c>
      <c r="C172" s="10" t="s">
        <v>113</v>
      </c>
      <c r="D172" s="20" t="s">
        <v>254</v>
      </c>
      <c r="E172" s="11">
        <v>400</v>
      </c>
      <c r="F172" s="11">
        <v>4.54</v>
      </c>
      <c r="G172" s="12">
        <f>ROUND(E172*F172,2)</f>
        <v>1816</v>
      </c>
    </row>
    <row r="173" spans="1:7" ht="157.5" x14ac:dyDescent="0.25">
      <c r="A173" s="13"/>
      <c r="B173" s="13"/>
      <c r="C173" s="13"/>
      <c r="D173" s="14" t="s">
        <v>255</v>
      </c>
      <c r="E173" s="13"/>
      <c r="F173" s="13"/>
      <c r="G173" s="13"/>
    </row>
    <row r="174" spans="1:7" x14ac:dyDescent="0.25">
      <c r="A174" s="10" t="s">
        <v>256</v>
      </c>
      <c r="B174" s="10" t="s">
        <v>15</v>
      </c>
      <c r="C174" s="10" t="s">
        <v>113</v>
      </c>
      <c r="D174" s="20" t="s">
        <v>257</v>
      </c>
      <c r="E174" s="11">
        <v>30</v>
      </c>
      <c r="F174" s="11">
        <v>8.7200000000000006</v>
      </c>
      <c r="G174" s="12">
        <f>ROUND(E174*F174,2)</f>
        <v>261.60000000000002</v>
      </c>
    </row>
    <row r="175" spans="1:7" ht="213.75" x14ac:dyDescent="0.25">
      <c r="A175" s="13"/>
      <c r="B175" s="13"/>
      <c r="C175" s="13"/>
      <c r="D175" s="14" t="s">
        <v>258</v>
      </c>
      <c r="E175" s="13"/>
      <c r="F175" s="13"/>
      <c r="G175" s="13"/>
    </row>
    <row r="176" spans="1:7" x14ac:dyDescent="0.25">
      <c r="A176" s="10" t="s">
        <v>259</v>
      </c>
      <c r="B176" s="10" t="s">
        <v>15</v>
      </c>
      <c r="C176" s="10" t="s">
        <v>113</v>
      </c>
      <c r="D176" s="20" t="s">
        <v>260</v>
      </c>
      <c r="E176" s="11">
        <v>15</v>
      </c>
      <c r="F176" s="11">
        <v>9.31</v>
      </c>
      <c r="G176" s="12">
        <f>ROUND(E176*F176,2)</f>
        <v>139.65</v>
      </c>
    </row>
    <row r="177" spans="1:7" ht="157.5" x14ac:dyDescent="0.25">
      <c r="A177" s="13"/>
      <c r="B177" s="13"/>
      <c r="C177" s="13"/>
      <c r="D177" s="14" t="s">
        <v>261</v>
      </c>
      <c r="E177" s="13"/>
      <c r="F177" s="13"/>
      <c r="G177" s="13"/>
    </row>
    <row r="178" spans="1:7" x14ac:dyDescent="0.25">
      <c r="A178" s="10" t="s">
        <v>262</v>
      </c>
      <c r="B178" s="10" t="s">
        <v>15</v>
      </c>
      <c r="C178" s="10" t="s">
        <v>113</v>
      </c>
      <c r="D178" s="20" t="s">
        <v>263</v>
      </c>
      <c r="E178" s="11">
        <v>40</v>
      </c>
      <c r="F178" s="11">
        <v>13.47</v>
      </c>
      <c r="G178" s="12">
        <f>ROUND(E178*F178,2)</f>
        <v>538.79999999999995</v>
      </c>
    </row>
    <row r="179" spans="1:7" ht="157.5" x14ac:dyDescent="0.25">
      <c r="A179" s="13"/>
      <c r="B179" s="13"/>
      <c r="C179" s="13"/>
      <c r="D179" s="14" t="s">
        <v>264</v>
      </c>
      <c r="E179" s="13"/>
      <c r="F179" s="13"/>
      <c r="G179" s="13"/>
    </row>
    <row r="180" spans="1:7" x14ac:dyDescent="0.25">
      <c r="A180" s="13"/>
      <c r="B180" s="13"/>
      <c r="C180" s="13"/>
      <c r="D180" s="21" t="s">
        <v>265</v>
      </c>
      <c r="E180" s="11">
        <v>1</v>
      </c>
      <c r="F180" s="9">
        <f>G170+G172+G174+G176+G178</f>
        <v>3591.05</v>
      </c>
      <c r="G180" s="9">
        <f>ROUND(F180*E180,2)</f>
        <v>3591.05</v>
      </c>
    </row>
    <row r="181" spans="1:7" ht="0.95" customHeight="1" x14ac:dyDescent="0.25">
      <c r="A181" s="16"/>
      <c r="B181" s="16"/>
      <c r="C181" s="16"/>
      <c r="D181" s="22"/>
      <c r="E181" s="16"/>
      <c r="F181" s="16"/>
      <c r="G181" s="16"/>
    </row>
    <row r="182" spans="1:7" x14ac:dyDescent="0.25">
      <c r="A182" s="17" t="s">
        <v>266</v>
      </c>
      <c r="B182" s="17" t="s">
        <v>11</v>
      </c>
      <c r="C182" s="17" t="s">
        <v>12</v>
      </c>
      <c r="D182" s="23" t="s">
        <v>267</v>
      </c>
      <c r="E182" s="9">
        <f>E205</f>
        <v>1</v>
      </c>
      <c r="F182" s="9">
        <f>F205</f>
        <v>8530.5399999999991</v>
      </c>
      <c r="G182" s="9">
        <f>G205</f>
        <v>8530.5400000000009</v>
      </c>
    </row>
    <row r="183" spans="1:7" x14ac:dyDescent="0.25">
      <c r="A183" s="10" t="s">
        <v>268</v>
      </c>
      <c r="B183" s="10" t="s">
        <v>15</v>
      </c>
      <c r="C183" s="10" t="s">
        <v>227</v>
      </c>
      <c r="D183" s="20" t="s">
        <v>269</v>
      </c>
      <c r="E183" s="11">
        <v>18</v>
      </c>
      <c r="F183" s="11">
        <v>51.7</v>
      </c>
      <c r="G183" s="12">
        <f>ROUND(E183*F183,2)</f>
        <v>930.6</v>
      </c>
    </row>
    <row r="184" spans="1:7" ht="225" x14ac:dyDescent="0.25">
      <c r="A184" s="13"/>
      <c r="B184" s="13"/>
      <c r="C184" s="13"/>
      <c r="D184" s="14" t="s">
        <v>270</v>
      </c>
      <c r="E184" s="13"/>
      <c r="F184" s="13"/>
      <c r="G184" s="13"/>
    </row>
    <row r="185" spans="1:7" x14ac:dyDescent="0.25">
      <c r="A185" s="10" t="s">
        <v>271</v>
      </c>
      <c r="B185" s="10" t="s">
        <v>15</v>
      </c>
      <c r="C185" s="10" t="s">
        <v>227</v>
      </c>
      <c r="D185" s="20" t="s">
        <v>272</v>
      </c>
      <c r="E185" s="11">
        <v>13</v>
      </c>
      <c r="F185" s="11">
        <v>81.03</v>
      </c>
      <c r="G185" s="12">
        <f>ROUND(E185*F185,2)</f>
        <v>1053.3900000000001</v>
      </c>
    </row>
    <row r="186" spans="1:7" ht="225" x14ac:dyDescent="0.25">
      <c r="A186" s="13"/>
      <c r="B186" s="13"/>
      <c r="C186" s="13"/>
      <c r="D186" s="14" t="s">
        <v>273</v>
      </c>
      <c r="E186" s="13"/>
      <c r="F186" s="13"/>
      <c r="G186" s="13"/>
    </row>
    <row r="187" spans="1:7" x14ac:dyDescent="0.25">
      <c r="A187" s="10" t="s">
        <v>274</v>
      </c>
      <c r="B187" s="10" t="s">
        <v>15</v>
      </c>
      <c r="C187" s="10" t="s">
        <v>227</v>
      </c>
      <c r="D187" s="20" t="s">
        <v>275</v>
      </c>
      <c r="E187" s="11">
        <v>2</v>
      </c>
      <c r="F187" s="11">
        <v>115.02</v>
      </c>
      <c r="G187" s="12">
        <f>ROUND(E187*F187,2)</f>
        <v>230.04</v>
      </c>
    </row>
    <row r="188" spans="1:7" ht="225" x14ac:dyDescent="0.25">
      <c r="A188" s="13"/>
      <c r="B188" s="13"/>
      <c r="C188" s="13"/>
      <c r="D188" s="14" t="s">
        <v>276</v>
      </c>
      <c r="E188" s="13"/>
      <c r="F188" s="13"/>
      <c r="G188" s="13"/>
    </row>
    <row r="189" spans="1:7" x14ac:dyDescent="0.25">
      <c r="A189" s="10" t="s">
        <v>277</v>
      </c>
      <c r="B189" s="10" t="s">
        <v>15</v>
      </c>
      <c r="C189" s="10" t="s">
        <v>227</v>
      </c>
      <c r="D189" s="20" t="s">
        <v>278</v>
      </c>
      <c r="E189" s="11">
        <v>1</v>
      </c>
      <c r="F189" s="11">
        <v>466.54</v>
      </c>
      <c r="G189" s="12">
        <f>ROUND(E189*F189,2)</f>
        <v>466.54</v>
      </c>
    </row>
    <row r="190" spans="1:7" ht="135" x14ac:dyDescent="0.25">
      <c r="A190" s="13"/>
      <c r="B190" s="13"/>
      <c r="C190" s="13"/>
      <c r="D190" s="14" t="s">
        <v>279</v>
      </c>
      <c r="E190" s="13"/>
      <c r="F190" s="13"/>
      <c r="G190" s="13"/>
    </row>
    <row r="191" spans="1:7" ht="22.5" x14ac:dyDescent="0.25">
      <c r="A191" s="10" t="s">
        <v>280</v>
      </c>
      <c r="B191" s="10" t="s">
        <v>15</v>
      </c>
      <c r="C191" s="10" t="s">
        <v>113</v>
      </c>
      <c r="D191" s="20" t="s">
        <v>281</v>
      </c>
      <c r="E191" s="11">
        <v>8</v>
      </c>
      <c r="F191" s="11">
        <v>213.45</v>
      </c>
      <c r="G191" s="12">
        <f>ROUND(E191*F191,2)</f>
        <v>1707.6</v>
      </c>
    </row>
    <row r="192" spans="1:7" ht="191.25" x14ac:dyDescent="0.25">
      <c r="A192" s="13"/>
      <c r="B192" s="13"/>
      <c r="C192" s="13"/>
      <c r="D192" s="14" t="s">
        <v>282</v>
      </c>
      <c r="E192" s="13"/>
      <c r="F192" s="13"/>
      <c r="G192" s="13"/>
    </row>
    <row r="193" spans="1:7" ht="22.5" x14ac:dyDescent="0.25">
      <c r="A193" s="10" t="s">
        <v>283</v>
      </c>
      <c r="B193" s="10" t="s">
        <v>15</v>
      </c>
      <c r="C193" s="10" t="s">
        <v>113</v>
      </c>
      <c r="D193" s="20" t="s">
        <v>284</v>
      </c>
      <c r="E193" s="11">
        <v>1</v>
      </c>
      <c r="F193" s="11">
        <v>423.62</v>
      </c>
      <c r="G193" s="12">
        <f>ROUND(E193*F193,2)</f>
        <v>423.62</v>
      </c>
    </row>
    <row r="194" spans="1:7" ht="191.25" x14ac:dyDescent="0.25">
      <c r="A194" s="13"/>
      <c r="B194" s="13"/>
      <c r="C194" s="13"/>
      <c r="D194" s="14" t="s">
        <v>285</v>
      </c>
      <c r="E194" s="13"/>
      <c r="F194" s="13"/>
      <c r="G194" s="13"/>
    </row>
    <row r="195" spans="1:7" x14ac:dyDescent="0.25">
      <c r="A195" s="10" t="s">
        <v>286</v>
      </c>
      <c r="B195" s="10" t="s">
        <v>15</v>
      </c>
      <c r="C195" s="10" t="s">
        <v>227</v>
      </c>
      <c r="D195" s="20" t="s">
        <v>287</v>
      </c>
      <c r="E195" s="11">
        <v>13</v>
      </c>
      <c r="F195" s="11">
        <v>47.46</v>
      </c>
      <c r="G195" s="12">
        <f>ROUND(E195*F195,2)</f>
        <v>616.98</v>
      </c>
    </row>
    <row r="196" spans="1:7" ht="213.75" x14ac:dyDescent="0.25">
      <c r="A196" s="13"/>
      <c r="B196" s="13"/>
      <c r="C196" s="13"/>
      <c r="D196" s="14" t="s">
        <v>288</v>
      </c>
      <c r="E196" s="13"/>
      <c r="F196" s="13"/>
      <c r="G196" s="13"/>
    </row>
    <row r="197" spans="1:7" x14ac:dyDescent="0.25">
      <c r="A197" s="10" t="s">
        <v>289</v>
      </c>
      <c r="B197" s="10" t="s">
        <v>15</v>
      </c>
      <c r="C197" s="10" t="s">
        <v>227</v>
      </c>
      <c r="D197" s="20" t="s">
        <v>290</v>
      </c>
      <c r="E197" s="11">
        <v>47</v>
      </c>
      <c r="F197" s="11">
        <v>47.46</v>
      </c>
      <c r="G197" s="12">
        <f>ROUND(E197*F197,2)</f>
        <v>2230.62</v>
      </c>
    </row>
    <row r="198" spans="1:7" ht="168.75" x14ac:dyDescent="0.25">
      <c r="A198" s="13"/>
      <c r="B198" s="13"/>
      <c r="C198" s="13"/>
      <c r="D198" s="14" t="s">
        <v>291</v>
      </c>
      <c r="E198" s="13"/>
      <c r="F198" s="13"/>
      <c r="G198" s="13"/>
    </row>
    <row r="199" spans="1:7" x14ac:dyDescent="0.25">
      <c r="A199" s="10" t="s">
        <v>292</v>
      </c>
      <c r="B199" s="10" t="s">
        <v>15</v>
      </c>
      <c r="C199" s="10" t="s">
        <v>227</v>
      </c>
      <c r="D199" s="20" t="s">
        <v>293</v>
      </c>
      <c r="E199" s="11">
        <v>12</v>
      </c>
      <c r="F199" s="11">
        <v>47.46</v>
      </c>
      <c r="G199" s="12">
        <f>ROUND(E199*F199,2)</f>
        <v>569.52</v>
      </c>
    </row>
    <row r="200" spans="1:7" ht="180" x14ac:dyDescent="0.25">
      <c r="A200" s="13"/>
      <c r="B200" s="13"/>
      <c r="C200" s="13"/>
      <c r="D200" s="14" t="s">
        <v>294</v>
      </c>
      <c r="E200" s="13"/>
      <c r="F200" s="13"/>
      <c r="G200" s="13"/>
    </row>
    <row r="201" spans="1:7" x14ac:dyDescent="0.25">
      <c r="A201" s="10" t="s">
        <v>295</v>
      </c>
      <c r="B201" s="10" t="s">
        <v>15</v>
      </c>
      <c r="C201" s="10" t="s">
        <v>227</v>
      </c>
      <c r="D201" s="20" t="s">
        <v>296</v>
      </c>
      <c r="E201" s="11">
        <v>1</v>
      </c>
      <c r="F201" s="11">
        <v>76.709999999999994</v>
      </c>
      <c r="G201" s="12">
        <f>ROUND(E201*F201,2)</f>
        <v>76.709999999999994</v>
      </c>
    </row>
    <row r="202" spans="1:7" ht="225" x14ac:dyDescent="0.25">
      <c r="A202" s="13"/>
      <c r="B202" s="13"/>
      <c r="C202" s="13"/>
      <c r="D202" s="14" t="s">
        <v>297</v>
      </c>
      <c r="E202" s="13"/>
      <c r="F202" s="13"/>
      <c r="G202" s="13"/>
    </row>
    <row r="203" spans="1:7" x14ac:dyDescent="0.25">
      <c r="A203" s="10" t="s">
        <v>298</v>
      </c>
      <c r="B203" s="10" t="s">
        <v>15</v>
      </c>
      <c r="C203" s="10" t="s">
        <v>227</v>
      </c>
      <c r="D203" s="20" t="s">
        <v>299</v>
      </c>
      <c r="E203" s="11">
        <v>2</v>
      </c>
      <c r="F203" s="11">
        <v>112.46</v>
      </c>
      <c r="G203" s="12">
        <f>ROUND(E203*F203,2)</f>
        <v>224.92</v>
      </c>
    </row>
    <row r="204" spans="1:7" ht="191.25" x14ac:dyDescent="0.25">
      <c r="A204" s="13"/>
      <c r="B204" s="13"/>
      <c r="C204" s="13"/>
      <c r="D204" s="14" t="s">
        <v>300</v>
      </c>
      <c r="E204" s="13"/>
      <c r="F204" s="13"/>
      <c r="G204" s="13"/>
    </row>
    <row r="205" spans="1:7" x14ac:dyDescent="0.25">
      <c r="A205" s="13"/>
      <c r="B205" s="13"/>
      <c r="C205" s="13"/>
      <c r="D205" s="21" t="s">
        <v>301</v>
      </c>
      <c r="E205" s="11">
        <v>1</v>
      </c>
      <c r="F205" s="9">
        <f>G183+G185+G187+G189+G191+G193+G195+G197+G199+G201+G203</f>
        <v>8530.5399999999991</v>
      </c>
      <c r="G205" s="9">
        <f>ROUND(F205*E205,2)</f>
        <v>8530.5400000000009</v>
      </c>
    </row>
    <row r="206" spans="1:7" ht="0.95" customHeight="1" x14ac:dyDescent="0.25">
      <c r="A206" s="16"/>
      <c r="B206" s="16"/>
      <c r="C206" s="16"/>
      <c r="D206" s="22"/>
      <c r="E206" s="16"/>
      <c r="F206" s="16"/>
      <c r="G206" s="16"/>
    </row>
    <row r="207" spans="1:7" x14ac:dyDescent="0.25">
      <c r="A207" s="17" t="s">
        <v>302</v>
      </c>
      <c r="B207" s="17" t="s">
        <v>11</v>
      </c>
      <c r="C207" s="17" t="s">
        <v>12</v>
      </c>
      <c r="D207" s="23" t="s">
        <v>303</v>
      </c>
      <c r="E207" s="9">
        <f>E220</f>
        <v>1</v>
      </c>
      <c r="F207" s="9">
        <f>F220</f>
        <v>5839.14</v>
      </c>
      <c r="G207" s="9">
        <f>G220</f>
        <v>5839.14</v>
      </c>
    </row>
    <row r="208" spans="1:7" x14ac:dyDescent="0.25">
      <c r="A208" s="10" t="s">
        <v>304</v>
      </c>
      <c r="B208" s="10" t="s">
        <v>15</v>
      </c>
      <c r="C208" s="10" t="s">
        <v>227</v>
      </c>
      <c r="D208" s="20" t="s">
        <v>305</v>
      </c>
      <c r="E208" s="11">
        <v>6</v>
      </c>
      <c r="F208" s="11">
        <v>51.19</v>
      </c>
      <c r="G208" s="12">
        <f>ROUND(E208*F208,2)</f>
        <v>307.14</v>
      </c>
    </row>
    <row r="209" spans="1:7" ht="146.25" x14ac:dyDescent="0.25">
      <c r="A209" s="13"/>
      <c r="B209" s="13"/>
      <c r="C209" s="13"/>
      <c r="D209" s="14" t="s">
        <v>306</v>
      </c>
      <c r="E209" s="13"/>
      <c r="F209" s="13"/>
      <c r="G209" s="13"/>
    </row>
    <row r="210" spans="1:7" x14ac:dyDescent="0.25">
      <c r="A210" s="10" t="s">
        <v>307</v>
      </c>
      <c r="B210" s="10" t="s">
        <v>15</v>
      </c>
      <c r="C210" s="10" t="s">
        <v>227</v>
      </c>
      <c r="D210" s="20" t="s">
        <v>308</v>
      </c>
      <c r="E210" s="11">
        <v>18</v>
      </c>
      <c r="F210" s="11">
        <v>51.19</v>
      </c>
      <c r="G210" s="12">
        <f>ROUND(E210*F210,2)</f>
        <v>921.42</v>
      </c>
    </row>
    <row r="211" spans="1:7" ht="146.25" x14ac:dyDescent="0.25">
      <c r="A211" s="13"/>
      <c r="B211" s="13"/>
      <c r="C211" s="13"/>
      <c r="D211" s="14" t="s">
        <v>309</v>
      </c>
      <c r="E211" s="13"/>
      <c r="F211" s="13"/>
      <c r="G211" s="13"/>
    </row>
    <row r="212" spans="1:7" x14ac:dyDescent="0.25">
      <c r="A212" s="10" t="s">
        <v>310</v>
      </c>
      <c r="B212" s="10" t="s">
        <v>15</v>
      </c>
      <c r="C212" s="10" t="s">
        <v>227</v>
      </c>
      <c r="D212" s="20" t="s">
        <v>311</v>
      </c>
      <c r="E212" s="11">
        <v>16</v>
      </c>
      <c r="F212" s="11">
        <v>51.19</v>
      </c>
      <c r="G212" s="12">
        <f>ROUND(E212*F212,2)</f>
        <v>819.04</v>
      </c>
    </row>
    <row r="213" spans="1:7" ht="146.25" x14ac:dyDescent="0.25">
      <c r="A213" s="13"/>
      <c r="B213" s="13"/>
      <c r="C213" s="13"/>
      <c r="D213" s="14" t="s">
        <v>312</v>
      </c>
      <c r="E213" s="13"/>
      <c r="F213" s="13"/>
      <c r="G213" s="13"/>
    </row>
    <row r="214" spans="1:7" ht="22.5" x14ac:dyDescent="0.25">
      <c r="A214" s="10" t="s">
        <v>313</v>
      </c>
      <c r="B214" s="10" t="s">
        <v>15</v>
      </c>
      <c r="C214" s="10" t="s">
        <v>113</v>
      </c>
      <c r="D214" s="20" t="s">
        <v>314</v>
      </c>
      <c r="E214" s="11">
        <v>61</v>
      </c>
      <c r="F214" s="11">
        <v>35.1</v>
      </c>
      <c r="G214" s="12">
        <f>ROUND(E214*F214,2)</f>
        <v>2141.1</v>
      </c>
    </row>
    <row r="215" spans="1:7" ht="146.25" x14ac:dyDescent="0.25">
      <c r="A215" s="13"/>
      <c r="B215" s="13"/>
      <c r="C215" s="13"/>
      <c r="D215" s="14" t="s">
        <v>315</v>
      </c>
      <c r="E215" s="13"/>
      <c r="F215" s="13"/>
      <c r="G215" s="13"/>
    </row>
    <row r="216" spans="1:7" ht="22.5" x14ac:dyDescent="0.25">
      <c r="A216" s="10" t="s">
        <v>316</v>
      </c>
      <c r="B216" s="10" t="s">
        <v>15</v>
      </c>
      <c r="C216" s="10" t="s">
        <v>113</v>
      </c>
      <c r="D216" s="20" t="s">
        <v>317</v>
      </c>
      <c r="E216" s="11">
        <v>39</v>
      </c>
      <c r="F216" s="11">
        <v>35.1</v>
      </c>
      <c r="G216" s="12">
        <f>ROUND(E216*F216,2)</f>
        <v>1368.9</v>
      </c>
    </row>
    <row r="217" spans="1:7" ht="157.5" x14ac:dyDescent="0.25">
      <c r="A217" s="13"/>
      <c r="B217" s="13"/>
      <c r="C217" s="13"/>
      <c r="D217" s="14" t="s">
        <v>318</v>
      </c>
      <c r="E217" s="13"/>
      <c r="F217" s="13"/>
      <c r="G217" s="13"/>
    </row>
    <row r="218" spans="1:7" ht="22.5" x14ac:dyDescent="0.25">
      <c r="A218" s="10" t="s">
        <v>319</v>
      </c>
      <c r="B218" s="10" t="s">
        <v>15</v>
      </c>
      <c r="C218" s="10" t="s">
        <v>227</v>
      </c>
      <c r="D218" s="20" t="s">
        <v>320</v>
      </c>
      <c r="E218" s="11">
        <v>7</v>
      </c>
      <c r="F218" s="11">
        <v>40.22</v>
      </c>
      <c r="G218" s="12">
        <f>ROUND(E218*F218,2)</f>
        <v>281.54000000000002</v>
      </c>
    </row>
    <row r="219" spans="1:7" ht="135" x14ac:dyDescent="0.25">
      <c r="A219" s="13"/>
      <c r="B219" s="13"/>
      <c r="C219" s="13"/>
      <c r="D219" s="14" t="s">
        <v>321</v>
      </c>
      <c r="E219" s="13"/>
      <c r="F219" s="13"/>
      <c r="G219" s="13"/>
    </row>
    <row r="220" spans="1:7" x14ac:dyDescent="0.25">
      <c r="A220" s="13"/>
      <c r="B220" s="13"/>
      <c r="C220" s="13"/>
      <c r="D220" s="21" t="s">
        <v>322</v>
      </c>
      <c r="E220" s="11">
        <v>1</v>
      </c>
      <c r="F220" s="9">
        <f>G208+G210+G212+G214+G216+G218</f>
        <v>5839.14</v>
      </c>
      <c r="G220" s="9">
        <f>ROUND(F220*E220,2)</f>
        <v>5839.14</v>
      </c>
    </row>
    <row r="221" spans="1:7" ht="0.95" customHeight="1" x14ac:dyDescent="0.25">
      <c r="A221" s="16"/>
      <c r="B221" s="16"/>
      <c r="C221" s="16"/>
      <c r="D221" s="22"/>
      <c r="E221" s="16"/>
      <c r="F221" s="16"/>
      <c r="G221" s="16"/>
    </row>
    <row r="222" spans="1:7" x14ac:dyDescent="0.25">
      <c r="A222" s="17" t="s">
        <v>323</v>
      </c>
      <c r="B222" s="17" t="s">
        <v>11</v>
      </c>
      <c r="C222" s="17" t="s">
        <v>12</v>
      </c>
      <c r="D222" s="23" t="s">
        <v>324</v>
      </c>
      <c r="E222" s="9">
        <f>E225</f>
        <v>1</v>
      </c>
      <c r="F222" s="9">
        <f>F225</f>
        <v>1685.6</v>
      </c>
      <c r="G222" s="9">
        <f>G225</f>
        <v>1685.6</v>
      </c>
    </row>
    <row r="223" spans="1:7" ht="22.5" x14ac:dyDescent="0.25">
      <c r="A223" s="10" t="s">
        <v>325</v>
      </c>
      <c r="B223" s="10" t="s">
        <v>15</v>
      </c>
      <c r="C223" s="10" t="s">
        <v>227</v>
      </c>
      <c r="D223" s="20" t="s">
        <v>326</v>
      </c>
      <c r="E223" s="11">
        <v>10</v>
      </c>
      <c r="F223" s="11">
        <v>168.56</v>
      </c>
      <c r="G223" s="12">
        <f>ROUND(E223*F223,2)</f>
        <v>1685.6</v>
      </c>
    </row>
    <row r="224" spans="1:7" ht="225" x14ac:dyDescent="0.25">
      <c r="A224" s="13"/>
      <c r="B224" s="13"/>
      <c r="C224" s="13"/>
      <c r="D224" s="14" t="s">
        <v>327</v>
      </c>
      <c r="E224" s="13"/>
      <c r="F224" s="13"/>
      <c r="G224" s="13"/>
    </row>
    <row r="225" spans="1:7" x14ac:dyDescent="0.25">
      <c r="A225" s="13"/>
      <c r="B225" s="13"/>
      <c r="C225" s="13"/>
      <c r="D225" s="21" t="s">
        <v>328</v>
      </c>
      <c r="E225" s="11">
        <v>1</v>
      </c>
      <c r="F225" s="9">
        <f>G223</f>
        <v>1685.6</v>
      </c>
      <c r="G225" s="9">
        <f>ROUND(F225*E225,2)</f>
        <v>1685.6</v>
      </c>
    </row>
    <row r="226" spans="1:7" ht="0.95" customHeight="1" x14ac:dyDescent="0.25">
      <c r="A226" s="16"/>
      <c r="B226" s="16"/>
      <c r="C226" s="16"/>
      <c r="D226" s="22"/>
      <c r="E226" s="16"/>
      <c r="F226" s="16"/>
      <c r="G226" s="16"/>
    </row>
    <row r="227" spans="1:7" x14ac:dyDescent="0.25">
      <c r="A227" s="17" t="s">
        <v>329</v>
      </c>
      <c r="B227" s="17" t="s">
        <v>11</v>
      </c>
      <c r="C227" s="17" t="s">
        <v>12</v>
      </c>
      <c r="D227" s="23" t="s">
        <v>330</v>
      </c>
      <c r="E227" s="9">
        <f>E232</f>
        <v>1</v>
      </c>
      <c r="F227" s="9">
        <f>F232</f>
        <v>4225.01</v>
      </c>
      <c r="G227" s="9">
        <f>G232</f>
        <v>4225.01</v>
      </c>
    </row>
    <row r="228" spans="1:7" x14ac:dyDescent="0.25">
      <c r="A228" s="10" t="s">
        <v>331</v>
      </c>
      <c r="B228" s="10" t="s">
        <v>15</v>
      </c>
      <c r="C228" s="10" t="s">
        <v>227</v>
      </c>
      <c r="D228" s="20" t="s">
        <v>332</v>
      </c>
      <c r="E228" s="11">
        <v>1</v>
      </c>
      <c r="F228" s="11">
        <v>2360.3200000000002</v>
      </c>
      <c r="G228" s="12">
        <f>ROUND(E228*F228,2)</f>
        <v>2360.3200000000002</v>
      </c>
    </row>
    <row r="229" spans="1:7" ht="45" x14ac:dyDescent="0.25">
      <c r="A229" s="13"/>
      <c r="B229" s="13"/>
      <c r="C229" s="13"/>
      <c r="D229" s="14" t="s">
        <v>333</v>
      </c>
      <c r="E229" s="13"/>
      <c r="F229" s="13"/>
      <c r="G229" s="13"/>
    </row>
    <row r="230" spans="1:7" ht="22.5" x14ac:dyDescent="0.25">
      <c r="A230" s="10" t="s">
        <v>334</v>
      </c>
      <c r="B230" s="10" t="s">
        <v>15</v>
      </c>
      <c r="C230" s="10" t="s">
        <v>227</v>
      </c>
      <c r="D230" s="20" t="s">
        <v>335</v>
      </c>
      <c r="E230" s="11">
        <v>1</v>
      </c>
      <c r="F230" s="11">
        <v>1864.69</v>
      </c>
      <c r="G230" s="12">
        <f>ROUND(E230*F230,2)</f>
        <v>1864.69</v>
      </c>
    </row>
    <row r="231" spans="1:7" ht="22.5" x14ac:dyDescent="0.25">
      <c r="A231" s="13"/>
      <c r="B231" s="13"/>
      <c r="C231" s="13"/>
      <c r="D231" s="14" t="s">
        <v>336</v>
      </c>
      <c r="E231" s="13"/>
      <c r="F231" s="13"/>
      <c r="G231" s="13"/>
    </row>
    <row r="232" spans="1:7" x14ac:dyDescent="0.25">
      <c r="A232" s="13"/>
      <c r="B232" s="13"/>
      <c r="C232" s="13"/>
      <c r="D232" s="21" t="s">
        <v>337</v>
      </c>
      <c r="E232" s="11">
        <v>1</v>
      </c>
      <c r="F232" s="9">
        <f>G228+G230</f>
        <v>4225.01</v>
      </c>
      <c r="G232" s="9">
        <f>ROUND(F232*E232,2)</f>
        <v>4225.01</v>
      </c>
    </row>
    <row r="233" spans="1:7" ht="0.95" customHeight="1" x14ac:dyDescent="0.25">
      <c r="A233" s="16"/>
      <c r="B233" s="16"/>
      <c r="C233" s="16"/>
      <c r="D233" s="22"/>
      <c r="E233" s="16"/>
      <c r="F233" s="16"/>
      <c r="G233" s="16"/>
    </row>
    <row r="234" spans="1:7" ht="22.5" x14ac:dyDescent="0.25">
      <c r="A234" s="17" t="s">
        <v>338</v>
      </c>
      <c r="B234" s="17" t="s">
        <v>11</v>
      </c>
      <c r="C234" s="17" t="s">
        <v>12</v>
      </c>
      <c r="D234" s="23" t="s">
        <v>339</v>
      </c>
      <c r="E234" s="9">
        <f>E237</f>
        <v>1</v>
      </c>
      <c r="F234" s="9">
        <f>F237</f>
        <v>2157.56</v>
      </c>
      <c r="G234" s="9">
        <f>G237</f>
        <v>2157.56</v>
      </c>
    </row>
    <row r="235" spans="1:7" x14ac:dyDescent="0.25">
      <c r="A235" s="10" t="s">
        <v>340</v>
      </c>
      <c r="B235" s="10" t="s">
        <v>15</v>
      </c>
      <c r="C235" s="10" t="s">
        <v>227</v>
      </c>
      <c r="D235" s="20" t="s">
        <v>341</v>
      </c>
      <c r="E235" s="11">
        <v>1</v>
      </c>
      <c r="F235" s="11">
        <v>2157.56</v>
      </c>
      <c r="G235" s="12">
        <f>ROUND(E235*F235,2)</f>
        <v>2157.56</v>
      </c>
    </row>
    <row r="236" spans="1:7" ht="56.25" x14ac:dyDescent="0.25">
      <c r="A236" s="13"/>
      <c r="B236" s="13"/>
      <c r="C236" s="13"/>
      <c r="D236" s="14" t="s">
        <v>342</v>
      </c>
      <c r="E236" s="13"/>
      <c r="F236" s="13"/>
      <c r="G236" s="13"/>
    </row>
    <row r="237" spans="1:7" x14ac:dyDescent="0.25">
      <c r="A237" s="13"/>
      <c r="B237" s="13"/>
      <c r="C237" s="13"/>
      <c r="D237" s="21" t="s">
        <v>343</v>
      </c>
      <c r="E237" s="11">
        <v>1</v>
      </c>
      <c r="F237" s="9">
        <f>G235</f>
        <v>2157.56</v>
      </c>
      <c r="G237" s="9">
        <f>ROUND(F237*E237,2)</f>
        <v>2157.56</v>
      </c>
    </row>
    <row r="238" spans="1:7" ht="0.95" customHeight="1" x14ac:dyDescent="0.25">
      <c r="A238" s="16"/>
      <c r="B238" s="16"/>
      <c r="C238" s="16"/>
      <c r="D238" s="22"/>
      <c r="E238" s="16"/>
      <c r="F238" s="16"/>
      <c r="G238" s="16"/>
    </row>
    <row r="239" spans="1:7" x14ac:dyDescent="0.25">
      <c r="A239" s="13"/>
      <c r="B239" s="13"/>
      <c r="C239" s="13"/>
      <c r="D239" s="21" t="s">
        <v>344</v>
      </c>
      <c r="E239" s="15">
        <v>1</v>
      </c>
      <c r="F239" s="9">
        <f>G152+G157+G162+G167+G180+G205+G220+G225+G232+G237</f>
        <v>40069.19</v>
      </c>
      <c r="G239" s="9">
        <f>ROUND(F239*E239,2)</f>
        <v>40069.19</v>
      </c>
    </row>
    <row r="240" spans="1:7" ht="0.95" customHeight="1" x14ac:dyDescent="0.25">
      <c r="A240" s="16"/>
      <c r="B240" s="16"/>
      <c r="C240" s="16"/>
      <c r="D240" s="22"/>
      <c r="E240" s="16"/>
      <c r="F240" s="16"/>
      <c r="G240" s="16"/>
    </row>
    <row r="241" spans="1:7" x14ac:dyDescent="0.25">
      <c r="A241" s="7" t="s">
        <v>345</v>
      </c>
      <c r="B241" s="7" t="s">
        <v>11</v>
      </c>
      <c r="C241" s="7" t="s">
        <v>12</v>
      </c>
      <c r="D241" s="19" t="s">
        <v>346</v>
      </c>
      <c r="E241" s="8">
        <f>E258</f>
        <v>1</v>
      </c>
      <c r="F241" s="9">
        <f>F258</f>
        <v>4978.63</v>
      </c>
      <c r="G241" s="9">
        <f>G258</f>
        <v>4978.63</v>
      </c>
    </row>
    <row r="242" spans="1:7" x14ac:dyDescent="0.25">
      <c r="A242" s="17" t="s">
        <v>347</v>
      </c>
      <c r="B242" s="17" t="s">
        <v>11</v>
      </c>
      <c r="C242" s="17" t="s">
        <v>12</v>
      </c>
      <c r="D242" s="23" t="s">
        <v>348</v>
      </c>
      <c r="E242" s="9">
        <f>E249</f>
        <v>1</v>
      </c>
      <c r="F242" s="9">
        <f>F249</f>
        <v>1541.7399999999998</v>
      </c>
      <c r="G242" s="9">
        <f>G249</f>
        <v>1541.74</v>
      </c>
    </row>
    <row r="243" spans="1:7" x14ac:dyDescent="0.25">
      <c r="A243" s="10" t="s">
        <v>349</v>
      </c>
      <c r="B243" s="10" t="s">
        <v>15</v>
      </c>
      <c r="C243" s="10" t="s">
        <v>113</v>
      </c>
      <c r="D243" s="20" t="s">
        <v>350</v>
      </c>
      <c r="E243" s="11">
        <v>30</v>
      </c>
      <c r="F243" s="11">
        <v>9.7200000000000006</v>
      </c>
      <c r="G243" s="12">
        <f>ROUND(E243*F243,2)</f>
        <v>291.60000000000002</v>
      </c>
    </row>
    <row r="244" spans="1:7" ht="191.25" x14ac:dyDescent="0.25">
      <c r="A244" s="13"/>
      <c r="B244" s="13"/>
      <c r="C244" s="13"/>
      <c r="D244" s="14" t="s">
        <v>351</v>
      </c>
      <c r="E244" s="13"/>
      <c r="F244" s="13"/>
      <c r="G244" s="13"/>
    </row>
    <row r="245" spans="1:7" x14ac:dyDescent="0.25">
      <c r="A245" s="10" t="s">
        <v>352</v>
      </c>
      <c r="B245" s="10" t="s">
        <v>15</v>
      </c>
      <c r="C245" s="10" t="s">
        <v>227</v>
      </c>
      <c r="D245" s="20" t="s">
        <v>353</v>
      </c>
      <c r="E245" s="11">
        <v>2</v>
      </c>
      <c r="F245" s="11">
        <v>66.77</v>
      </c>
      <c r="G245" s="12">
        <f>ROUND(E245*F245,2)</f>
        <v>133.54</v>
      </c>
    </row>
    <row r="246" spans="1:7" ht="90" x14ac:dyDescent="0.25">
      <c r="A246" s="13"/>
      <c r="B246" s="13"/>
      <c r="C246" s="13"/>
      <c r="D246" s="14" t="s">
        <v>354</v>
      </c>
      <c r="E246" s="13"/>
      <c r="F246" s="13"/>
      <c r="G246" s="13"/>
    </row>
    <row r="247" spans="1:7" ht="22.5" x14ac:dyDescent="0.25">
      <c r="A247" s="10" t="s">
        <v>355</v>
      </c>
      <c r="B247" s="10" t="s">
        <v>15</v>
      </c>
      <c r="C247" s="10" t="s">
        <v>113</v>
      </c>
      <c r="D247" s="20" t="s">
        <v>356</v>
      </c>
      <c r="E247" s="11">
        <v>30</v>
      </c>
      <c r="F247" s="11">
        <v>37.22</v>
      </c>
      <c r="G247" s="12">
        <f>ROUND(E247*F247,2)</f>
        <v>1116.5999999999999</v>
      </c>
    </row>
    <row r="248" spans="1:7" ht="168.75" x14ac:dyDescent="0.25">
      <c r="A248" s="13"/>
      <c r="B248" s="13"/>
      <c r="C248" s="13"/>
      <c r="D248" s="14" t="s">
        <v>357</v>
      </c>
      <c r="E248" s="13"/>
      <c r="F248" s="13"/>
      <c r="G248" s="13"/>
    </row>
    <row r="249" spans="1:7" x14ac:dyDescent="0.25">
      <c r="A249" s="13"/>
      <c r="B249" s="13"/>
      <c r="C249" s="13"/>
      <c r="D249" s="21" t="s">
        <v>358</v>
      </c>
      <c r="E249" s="11">
        <v>1</v>
      </c>
      <c r="F249" s="9">
        <f>G243+G245+G247</f>
        <v>1541.7399999999998</v>
      </c>
      <c r="G249" s="9">
        <f>ROUND(F249*E249,2)</f>
        <v>1541.74</v>
      </c>
    </row>
    <row r="250" spans="1:7" ht="0.95" customHeight="1" x14ac:dyDescent="0.25">
      <c r="A250" s="16"/>
      <c r="B250" s="16"/>
      <c r="C250" s="16"/>
      <c r="D250" s="22"/>
      <c r="E250" s="16"/>
      <c r="F250" s="16"/>
      <c r="G250" s="16"/>
    </row>
    <row r="251" spans="1:7" x14ac:dyDescent="0.25">
      <c r="A251" s="17" t="s">
        <v>359</v>
      </c>
      <c r="B251" s="17" t="s">
        <v>11</v>
      </c>
      <c r="C251" s="17" t="s">
        <v>12</v>
      </c>
      <c r="D251" s="23" t="s">
        <v>330</v>
      </c>
      <c r="E251" s="9">
        <f>E256</f>
        <v>1</v>
      </c>
      <c r="F251" s="9">
        <f>F256</f>
        <v>3436.8900000000003</v>
      </c>
      <c r="G251" s="9">
        <f>G256</f>
        <v>3436.89</v>
      </c>
    </row>
    <row r="252" spans="1:7" x14ac:dyDescent="0.25">
      <c r="A252" s="10" t="s">
        <v>360</v>
      </c>
      <c r="B252" s="10" t="s">
        <v>15</v>
      </c>
      <c r="C252" s="10" t="s">
        <v>227</v>
      </c>
      <c r="D252" s="20" t="s">
        <v>361</v>
      </c>
      <c r="E252" s="11">
        <v>2</v>
      </c>
      <c r="F252" s="11">
        <v>804.38</v>
      </c>
      <c r="G252" s="12">
        <f>ROUND(E252*F252,2)</f>
        <v>1608.76</v>
      </c>
    </row>
    <row r="253" spans="1:7" ht="56.25" x14ac:dyDescent="0.25">
      <c r="A253" s="13"/>
      <c r="B253" s="13"/>
      <c r="C253" s="13"/>
      <c r="D253" s="14" t="s">
        <v>362</v>
      </c>
      <c r="E253" s="13"/>
      <c r="F253" s="13"/>
      <c r="G253" s="13"/>
    </row>
    <row r="254" spans="1:7" ht="22.5" x14ac:dyDescent="0.25">
      <c r="A254" s="10" t="s">
        <v>363</v>
      </c>
      <c r="B254" s="10" t="s">
        <v>15</v>
      </c>
      <c r="C254" s="10" t="s">
        <v>227</v>
      </c>
      <c r="D254" s="20" t="s">
        <v>364</v>
      </c>
      <c r="E254" s="11">
        <v>1</v>
      </c>
      <c r="F254" s="11">
        <v>1828.13</v>
      </c>
      <c r="G254" s="12">
        <f>ROUND(E254*F254,2)</f>
        <v>1828.13</v>
      </c>
    </row>
    <row r="255" spans="1:7" ht="22.5" x14ac:dyDescent="0.25">
      <c r="A255" s="13"/>
      <c r="B255" s="13"/>
      <c r="C255" s="13"/>
      <c r="D255" s="14" t="s">
        <v>365</v>
      </c>
      <c r="E255" s="13"/>
      <c r="F255" s="13"/>
      <c r="G255" s="13"/>
    </row>
    <row r="256" spans="1:7" x14ac:dyDescent="0.25">
      <c r="A256" s="13"/>
      <c r="B256" s="13"/>
      <c r="C256" s="13"/>
      <c r="D256" s="21" t="s">
        <v>366</v>
      </c>
      <c r="E256" s="11">
        <v>1</v>
      </c>
      <c r="F256" s="9">
        <f>G252+G254</f>
        <v>3436.8900000000003</v>
      </c>
      <c r="G256" s="9">
        <f>ROUND(F256*E256,2)</f>
        <v>3436.89</v>
      </c>
    </row>
    <row r="257" spans="1:7" ht="0.95" customHeight="1" x14ac:dyDescent="0.25">
      <c r="A257" s="16"/>
      <c r="B257" s="16"/>
      <c r="C257" s="16"/>
      <c r="D257" s="22"/>
      <c r="E257" s="16"/>
      <c r="F257" s="16"/>
      <c r="G257" s="16"/>
    </row>
    <row r="258" spans="1:7" x14ac:dyDescent="0.25">
      <c r="A258" s="13"/>
      <c r="B258" s="13"/>
      <c r="C258" s="13"/>
      <c r="D258" s="21" t="s">
        <v>367</v>
      </c>
      <c r="E258" s="15">
        <v>1</v>
      </c>
      <c r="F258" s="9">
        <f>G249+G256</f>
        <v>4978.63</v>
      </c>
      <c r="G258" s="9">
        <f>ROUND(F258*E258,2)</f>
        <v>4978.63</v>
      </c>
    </row>
    <row r="259" spans="1:7" ht="0.95" customHeight="1" x14ac:dyDescent="0.25">
      <c r="A259" s="16"/>
      <c r="B259" s="16"/>
      <c r="C259" s="16"/>
      <c r="D259" s="22"/>
      <c r="E259" s="16"/>
      <c r="F259" s="16"/>
      <c r="G259" s="16"/>
    </row>
    <row r="260" spans="1:7" x14ac:dyDescent="0.25">
      <c r="A260" s="7" t="s">
        <v>368</v>
      </c>
      <c r="B260" s="7" t="s">
        <v>11</v>
      </c>
      <c r="C260" s="7" t="s">
        <v>12</v>
      </c>
      <c r="D260" s="19" t="s">
        <v>369</v>
      </c>
      <c r="E260" s="8">
        <f>E275</f>
        <v>1</v>
      </c>
      <c r="F260" s="9">
        <f>F275</f>
        <v>7693.49</v>
      </c>
      <c r="G260" s="9">
        <f>G275</f>
        <v>7693.49</v>
      </c>
    </row>
    <row r="261" spans="1:7" x14ac:dyDescent="0.25">
      <c r="A261" s="10" t="s">
        <v>370</v>
      </c>
      <c r="B261" s="10" t="s">
        <v>15</v>
      </c>
      <c r="C261" s="10" t="s">
        <v>184</v>
      </c>
      <c r="D261" s="20" t="s">
        <v>371</v>
      </c>
      <c r="E261" s="11">
        <v>3</v>
      </c>
      <c r="F261" s="11">
        <v>658.49</v>
      </c>
      <c r="G261" s="12">
        <f>ROUND(E261*F261,2)</f>
        <v>1975.47</v>
      </c>
    </row>
    <row r="262" spans="1:7" ht="101.25" x14ac:dyDescent="0.25">
      <c r="A262" s="13"/>
      <c r="B262" s="13"/>
      <c r="C262" s="13"/>
      <c r="D262" s="14" t="s">
        <v>372</v>
      </c>
      <c r="E262" s="13"/>
      <c r="F262" s="13"/>
      <c r="G262" s="13"/>
    </row>
    <row r="263" spans="1:7" x14ac:dyDescent="0.25">
      <c r="A263" s="10" t="s">
        <v>373</v>
      </c>
      <c r="B263" s="10" t="s">
        <v>15</v>
      </c>
      <c r="C263" s="10" t="s">
        <v>184</v>
      </c>
      <c r="D263" s="20" t="s">
        <v>374</v>
      </c>
      <c r="E263" s="11">
        <v>2</v>
      </c>
      <c r="F263" s="11">
        <v>658.49</v>
      </c>
      <c r="G263" s="12">
        <f>ROUND(E263*F263,2)</f>
        <v>1316.98</v>
      </c>
    </row>
    <row r="264" spans="1:7" ht="101.25" x14ac:dyDescent="0.25">
      <c r="A264" s="13"/>
      <c r="B264" s="13"/>
      <c r="C264" s="13"/>
      <c r="D264" s="14" t="s">
        <v>375</v>
      </c>
      <c r="E264" s="13"/>
      <c r="F264" s="13"/>
      <c r="G264" s="13"/>
    </row>
    <row r="265" spans="1:7" x14ac:dyDescent="0.25">
      <c r="A265" s="10" t="s">
        <v>376</v>
      </c>
      <c r="B265" s="10" t="s">
        <v>15</v>
      </c>
      <c r="C265" s="10" t="s">
        <v>184</v>
      </c>
      <c r="D265" s="20" t="s">
        <v>377</v>
      </c>
      <c r="E265" s="11">
        <v>2</v>
      </c>
      <c r="F265" s="11">
        <v>658.49</v>
      </c>
      <c r="G265" s="12">
        <f>ROUND(E265*F265,2)</f>
        <v>1316.98</v>
      </c>
    </row>
    <row r="266" spans="1:7" ht="101.25" x14ac:dyDescent="0.25">
      <c r="A266" s="13"/>
      <c r="B266" s="13"/>
      <c r="C266" s="13"/>
      <c r="D266" s="14" t="s">
        <v>378</v>
      </c>
      <c r="E266" s="13"/>
      <c r="F266" s="13"/>
      <c r="G266" s="13"/>
    </row>
    <row r="267" spans="1:7" x14ac:dyDescent="0.25">
      <c r="A267" s="10" t="s">
        <v>379</v>
      </c>
      <c r="B267" s="10" t="s">
        <v>15</v>
      </c>
      <c r="C267" s="10" t="s">
        <v>184</v>
      </c>
      <c r="D267" s="20" t="s">
        <v>380</v>
      </c>
      <c r="E267" s="11">
        <v>1</v>
      </c>
      <c r="F267" s="11">
        <v>658.49</v>
      </c>
      <c r="G267" s="12">
        <f>ROUND(E267*F267,2)</f>
        <v>658.49</v>
      </c>
    </row>
    <row r="268" spans="1:7" ht="101.25" x14ac:dyDescent="0.25">
      <c r="A268" s="13"/>
      <c r="B268" s="13"/>
      <c r="C268" s="13"/>
      <c r="D268" s="14" t="s">
        <v>381</v>
      </c>
      <c r="E268" s="13"/>
      <c r="F268" s="13"/>
      <c r="G268" s="13"/>
    </row>
    <row r="269" spans="1:7" x14ac:dyDescent="0.25">
      <c r="A269" s="10" t="s">
        <v>382</v>
      </c>
      <c r="B269" s="10" t="s">
        <v>15</v>
      </c>
      <c r="C269" s="10" t="s">
        <v>184</v>
      </c>
      <c r="D269" s="20" t="s">
        <v>383</v>
      </c>
      <c r="E269" s="11">
        <v>23</v>
      </c>
      <c r="F269" s="11">
        <v>51.84</v>
      </c>
      <c r="G269" s="12">
        <f>ROUND(E269*F269,2)</f>
        <v>1192.32</v>
      </c>
    </row>
    <row r="270" spans="1:7" ht="22.5" x14ac:dyDescent="0.25">
      <c r="A270" s="13"/>
      <c r="B270" s="13"/>
      <c r="C270" s="13"/>
      <c r="D270" s="14" t="s">
        <v>384</v>
      </c>
      <c r="E270" s="13"/>
      <c r="F270" s="13"/>
      <c r="G270" s="13"/>
    </row>
    <row r="271" spans="1:7" ht="22.5" x14ac:dyDescent="0.25">
      <c r="A271" s="10" t="s">
        <v>385</v>
      </c>
      <c r="B271" s="10" t="s">
        <v>15</v>
      </c>
      <c r="C271" s="10" t="s">
        <v>113</v>
      </c>
      <c r="D271" s="20" t="s">
        <v>386</v>
      </c>
      <c r="E271" s="11">
        <v>30</v>
      </c>
      <c r="F271" s="11">
        <v>14.26</v>
      </c>
      <c r="G271" s="12">
        <f>ROUND(E271*F271,2)</f>
        <v>427.8</v>
      </c>
    </row>
    <row r="272" spans="1:7" ht="157.5" x14ac:dyDescent="0.25">
      <c r="A272" s="13"/>
      <c r="B272" s="13"/>
      <c r="C272" s="13"/>
      <c r="D272" s="14" t="s">
        <v>387</v>
      </c>
      <c r="E272" s="13"/>
      <c r="F272" s="13"/>
      <c r="G272" s="13"/>
    </row>
    <row r="273" spans="1:7" x14ac:dyDescent="0.25">
      <c r="A273" s="10" t="s">
        <v>388</v>
      </c>
      <c r="B273" s="10" t="s">
        <v>15</v>
      </c>
      <c r="C273" s="10" t="s">
        <v>184</v>
      </c>
      <c r="D273" s="20" t="s">
        <v>389</v>
      </c>
      <c r="E273" s="11">
        <v>1</v>
      </c>
      <c r="F273" s="11">
        <v>805.45</v>
      </c>
      <c r="G273" s="12">
        <f>ROUND(E273*F273,2)</f>
        <v>805.45</v>
      </c>
    </row>
    <row r="274" spans="1:7" ht="168.75" x14ac:dyDescent="0.25">
      <c r="A274" s="13"/>
      <c r="B274" s="13"/>
      <c r="C274" s="13"/>
      <c r="D274" s="14" t="s">
        <v>390</v>
      </c>
      <c r="E274" s="13"/>
      <c r="F274" s="13"/>
      <c r="G274" s="13"/>
    </row>
    <row r="275" spans="1:7" x14ac:dyDescent="0.25">
      <c r="A275" s="13"/>
      <c r="B275" s="13"/>
      <c r="C275" s="13"/>
      <c r="D275" s="21" t="s">
        <v>391</v>
      </c>
      <c r="E275" s="15">
        <v>1</v>
      </c>
      <c r="F275" s="9">
        <f>G261+G263+G265+G267+G269+G271+G273</f>
        <v>7693.49</v>
      </c>
      <c r="G275" s="9">
        <f>ROUND(F275*E275,2)</f>
        <v>7693.49</v>
      </c>
    </row>
    <row r="276" spans="1:7" ht="0.95" customHeight="1" x14ac:dyDescent="0.25">
      <c r="A276" s="16"/>
      <c r="B276" s="16"/>
      <c r="C276" s="16"/>
      <c r="D276" s="22"/>
      <c r="E276" s="16"/>
      <c r="F276" s="16"/>
      <c r="G276" s="16"/>
    </row>
    <row r="277" spans="1:7" x14ac:dyDescent="0.25">
      <c r="A277" s="7" t="s">
        <v>392</v>
      </c>
      <c r="B277" s="7" t="s">
        <v>11</v>
      </c>
      <c r="C277" s="7" t="s">
        <v>12</v>
      </c>
      <c r="D277" s="19" t="s">
        <v>393</v>
      </c>
      <c r="E277" s="8">
        <f>E290</f>
        <v>1</v>
      </c>
      <c r="F277" s="9">
        <f>F290</f>
        <v>10880.59</v>
      </c>
      <c r="G277" s="9">
        <f>G290</f>
        <v>10880.59</v>
      </c>
    </row>
    <row r="278" spans="1:7" x14ac:dyDescent="0.25">
      <c r="A278" s="10" t="s">
        <v>394</v>
      </c>
      <c r="B278" s="10" t="s">
        <v>15</v>
      </c>
      <c r="C278" s="10" t="s">
        <v>227</v>
      </c>
      <c r="D278" s="20" t="s">
        <v>395</v>
      </c>
      <c r="E278" s="11">
        <v>1</v>
      </c>
      <c r="F278" s="11">
        <v>5118.75</v>
      </c>
      <c r="G278" s="12">
        <f>ROUND(E278*F278,2)</f>
        <v>5118.75</v>
      </c>
    </row>
    <row r="279" spans="1:7" ht="135" x14ac:dyDescent="0.25">
      <c r="A279" s="13"/>
      <c r="B279" s="13"/>
      <c r="C279" s="13"/>
      <c r="D279" s="14" t="s">
        <v>396</v>
      </c>
      <c r="E279" s="13"/>
      <c r="F279" s="13"/>
      <c r="G279" s="13"/>
    </row>
    <row r="280" spans="1:7" x14ac:dyDescent="0.25">
      <c r="A280" s="10" t="s">
        <v>397</v>
      </c>
      <c r="B280" s="10" t="s">
        <v>15</v>
      </c>
      <c r="C280" s="10" t="s">
        <v>113</v>
      </c>
      <c r="D280" s="20" t="s">
        <v>398</v>
      </c>
      <c r="E280" s="11">
        <v>3.57</v>
      </c>
      <c r="F280" s="11">
        <v>56.67</v>
      </c>
      <c r="G280" s="12">
        <f>ROUND(E280*F280,2)</f>
        <v>202.31</v>
      </c>
    </row>
    <row r="281" spans="1:7" ht="90" x14ac:dyDescent="0.25">
      <c r="A281" s="13"/>
      <c r="B281" s="13"/>
      <c r="C281" s="13"/>
      <c r="D281" s="14" t="s">
        <v>399</v>
      </c>
      <c r="E281" s="13"/>
      <c r="F281" s="13"/>
      <c r="G281" s="13"/>
    </row>
    <row r="282" spans="1:7" ht="22.5" x14ac:dyDescent="0.25">
      <c r="A282" s="10" t="s">
        <v>400</v>
      </c>
      <c r="B282" s="10" t="s">
        <v>15</v>
      </c>
      <c r="C282" s="10" t="s">
        <v>113</v>
      </c>
      <c r="D282" s="20" t="s">
        <v>401</v>
      </c>
      <c r="E282" s="11">
        <v>7.37</v>
      </c>
      <c r="F282" s="11">
        <v>123.21</v>
      </c>
      <c r="G282" s="12">
        <f>ROUND(E282*F282,2)</f>
        <v>908.06</v>
      </c>
    </row>
    <row r="283" spans="1:7" ht="90" x14ac:dyDescent="0.25">
      <c r="A283" s="13"/>
      <c r="B283" s="13"/>
      <c r="C283" s="13"/>
      <c r="D283" s="14" t="s">
        <v>402</v>
      </c>
      <c r="E283" s="13"/>
      <c r="F283" s="13"/>
      <c r="G283" s="13"/>
    </row>
    <row r="284" spans="1:7" x14ac:dyDescent="0.25">
      <c r="A284" s="10" t="s">
        <v>403</v>
      </c>
      <c r="B284" s="10" t="s">
        <v>15</v>
      </c>
      <c r="C284" s="10" t="s">
        <v>113</v>
      </c>
      <c r="D284" s="20" t="s">
        <v>404</v>
      </c>
      <c r="E284" s="11">
        <v>5</v>
      </c>
      <c r="F284" s="11">
        <v>66.180000000000007</v>
      </c>
      <c r="G284" s="12">
        <f>ROUND(E284*F284,2)</f>
        <v>330.9</v>
      </c>
    </row>
    <row r="285" spans="1:7" ht="22.5" x14ac:dyDescent="0.25">
      <c r="A285" s="13"/>
      <c r="B285" s="13"/>
      <c r="C285" s="13"/>
      <c r="D285" s="14" t="s">
        <v>405</v>
      </c>
      <c r="E285" s="13"/>
      <c r="F285" s="13"/>
      <c r="G285" s="13"/>
    </row>
    <row r="286" spans="1:7" x14ac:dyDescent="0.25">
      <c r="A286" s="10" t="s">
        <v>406</v>
      </c>
      <c r="B286" s="10" t="s">
        <v>15</v>
      </c>
      <c r="C286" s="10" t="s">
        <v>184</v>
      </c>
      <c r="D286" s="20" t="s">
        <v>407</v>
      </c>
      <c r="E286" s="11">
        <v>2</v>
      </c>
      <c r="F286" s="11">
        <v>841.31</v>
      </c>
      <c r="G286" s="12">
        <f>ROUND(E286*F286,2)</f>
        <v>1682.62</v>
      </c>
    </row>
    <row r="287" spans="1:7" ht="236.25" x14ac:dyDescent="0.25">
      <c r="A287" s="13"/>
      <c r="B287" s="13"/>
      <c r="C287" s="13"/>
      <c r="D287" s="14" t="s">
        <v>408</v>
      </c>
      <c r="E287" s="13"/>
      <c r="F287" s="13"/>
      <c r="G287" s="13"/>
    </row>
    <row r="288" spans="1:7" x14ac:dyDescent="0.25">
      <c r="A288" s="10" t="s">
        <v>409</v>
      </c>
      <c r="B288" s="10" t="s">
        <v>15</v>
      </c>
      <c r="C288" s="10" t="s">
        <v>184</v>
      </c>
      <c r="D288" s="20" t="s">
        <v>410</v>
      </c>
      <c r="E288" s="11">
        <v>5</v>
      </c>
      <c r="F288" s="11">
        <v>527.59</v>
      </c>
      <c r="G288" s="12">
        <f>ROUND(E288*F288,2)</f>
        <v>2637.95</v>
      </c>
    </row>
    <row r="289" spans="1:7" ht="236.25" x14ac:dyDescent="0.25">
      <c r="A289" s="13"/>
      <c r="B289" s="13"/>
      <c r="C289" s="13"/>
      <c r="D289" s="14" t="s">
        <v>411</v>
      </c>
      <c r="E289" s="13"/>
      <c r="F289" s="13"/>
      <c r="G289" s="13"/>
    </row>
    <row r="290" spans="1:7" x14ac:dyDescent="0.25">
      <c r="A290" s="13"/>
      <c r="B290" s="13"/>
      <c r="C290" s="13"/>
      <c r="D290" s="21" t="s">
        <v>412</v>
      </c>
      <c r="E290" s="15">
        <v>1</v>
      </c>
      <c r="F290" s="9">
        <f>G278+G280+G282+G284+G286+G288</f>
        <v>10880.59</v>
      </c>
      <c r="G290" s="9">
        <f>ROUND(F290*E290,2)</f>
        <v>10880.59</v>
      </c>
    </row>
    <row r="291" spans="1:7" ht="0.95" customHeight="1" x14ac:dyDescent="0.25">
      <c r="A291" s="16"/>
      <c r="B291" s="16"/>
      <c r="C291" s="16"/>
      <c r="D291" s="22"/>
      <c r="E291" s="16"/>
      <c r="F291" s="16"/>
      <c r="G291" s="16"/>
    </row>
    <row r="292" spans="1:7" x14ac:dyDescent="0.25">
      <c r="A292" s="7" t="s">
        <v>413</v>
      </c>
      <c r="B292" s="7" t="s">
        <v>11</v>
      </c>
      <c r="C292" s="7" t="s">
        <v>12</v>
      </c>
      <c r="D292" s="19" t="s">
        <v>414</v>
      </c>
      <c r="E292" s="8">
        <f>E306</f>
        <v>1</v>
      </c>
      <c r="F292" s="9">
        <f>F306</f>
        <v>2883.91</v>
      </c>
      <c r="G292" s="9">
        <f>G306</f>
        <v>2883.91</v>
      </c>
    </row>
    <row r="293" spans="1:7" ht="22.5" x14ac:dyDescent="0.25">
      <c r="A293" s="10" t="s">
        <v>415</v>
      </c>
      <c r="B293" s="10" t="s">
        <v>15</v>
      </c>
      <c r="C293" s="10" t="s">
        <v>184</v>
      </c>
      <c r="D293" s="20" t="s">
        <v>416</v>
      </c>
      <c r="E293" s="11">
        <v>0</v>
      </c>
      <c r="F293" s="11">
        <v>402.58</v>
      </c>
      <c r="G293" s="12">
        <f>ROUND(E293*F293,2)</f>
        <v>0</v>
      </c>
    </row>
    <row r="294" spans="1:7" ht="123.75" x14ac:dyDescent="0.25">
      <c r="A294" s="13"/>
      <c r="B294" s="13"/>
      <c r="C294" s="13"/>
      <c r="D294" s="14" t="s">
        <v>417</v>
      </c>
      <c r="E294" s="13"/>
      <c r="F294" s="13"/>
      <c r="G294" s="13"/>
    </row>
    <row r="295" spans="1:7" ht="22.5" x14ac:dyDescent="0.25">
      <c r="A295" s="10" t="s">
        <v>418</v>
      </c>
      <c r="B295" s="10" t="s">
        <v>15</v>
      </c>
      <c r="C295" s="10" t="s">
        <v>184</v>
      </c>
      <c r="D295" s="20" t="s">
        <v>419</v>
      </c>
      <c r="E295" s="11">
        <v>0</v>
      </c>
      <c r="F295" s="11">
        <v>512.24</v>
      </c>
      <c r="G295" s="12">
        <f>ROUND(E295*F295,2)</f>
        <v>0</v>
      </c>
    </row>
    <row r="296" spans="1:7" ht="168.75" x14ac:dyDescent="0.25">
      <c r="A296" s="13"/>
      <c r="B296" s="13"/>
      <c r="C296" s="13"/>
      <c r="D296" s="14" t="s">
        <v>420</v>
      </c>
      <c r="E296" s="13"/>
      <c r="F296" s="13"/>
      <c r="G296" s="13"/>
    </row>
    <row r="297" spans="1:7" x14ac:dyDescent="0.25">
      <c r="A297" s="10" t="s">
        <v>421</v>
      </c>
      <c r="B297" s="10" t="s">
        <v>15</v>
      </c>
      <c r="C297" s="10" t="s">
        <v>64</v>
      </c>
      <c r="D297" s="20" t="s">
        <v>422</v>
      </c>
      <c r="E297" s="11">
        <v>0</v>
      </c>
      <c r="F297" s="11">
        <v>374.04</v>
      </c>
      <c r="G297" s="12">
        <f>ROUND(E297*F297,2)</f>
        <v>0</v>
      </c>
    </row>
    <row r="298" spans="1:7" ht="90" x14ac:dyDescent="0.25">
      <c r="A298" s="13"/>
      <c r="B298" s="13"/>
      <c r="C298" s="13"/>
      <c r="D298" s="14" t="s">
        <v>423</v>
      </c>
      <c r="E298" s="13"/>
      <c r="F298" s="13"/>
      <c r="G298" s="13"/>
    </row>
    <row r="299" spans="1:7" x14ac:dyDescent="0.25">
      <c r="A299" s="10" t="s">
        <v>424</v>
      </c>
      <c r="B299" s="10" t="s">
        <v>15</v>
      </c>
      <c r="C299" s="10" t="s">
        <v>184</v>
      </c>
      <c r="D299" s="20" t="s">
        <v>425</v>
      </c>
      <c r="E299" s="11">
        <v>0</v>
      </c>
      <c r="F299" s="11">
        <v>1235.98</v>
      </c>
      <c r="G299" s="12">
        <f>ROUND(E299*F299,2)</f>
        <v>0</v>
      </c>
    </row>
    <row r="300" spans="1:7" ht="90" x14ac:dyDescent="0.25">
      <c r="A300" s="13"/>
      <c r="B300" s="13"/>
      <c r="C300" s="13"/>
      <c r="D300" s="14" t="s">
        <v>426</v>
      </c>
      <c r="E300" s="13"/>
      <c r="F300" s="13"/>
      <c r="G300" s="13"/>
    </row>
    <row r="301" spans="1:7" x14ac:dyDescent="0.25">
      <c r="A301" s="10" t="s">
        <v>427</v>
      </c>
      <c r="B301" s="10" t="s">
        <v>15</v>
      </c>
      <c r="C301" s="10" t="s">
        <v>64</v>
      </c>
      <c r="D301" s="20" t="s">
        <v>428</v>
      </c>
      <c r="E301" s="11">
        <v>1</v>
      </c>
      <c r="F301" s="11">
        <v>2157.56</v>
      </c>
      <c r="G301" s="12">
        <f>ROUND(E301*F301,2)</f>
        <v>2157.56</v>
      </c>
    </row>
    <row r="302" spans="1:7" ht="33.75" x14ac:dyDescent="0.25">
      <c r="A302" s="13"/>
      <c r="B302" s="13"/>
      <c r="C302" s="13"/>
      <c r="D302" s="14" t="s">
        <v>429</v>
      </c>
      <c r="E302" s="13"/>
      <c r="F302" s="13"/>
      <c r="G302" s="13"/>
    </row>
    <row r="303" spans="1:7" x14ac:dyDescent="0.25">
      <c r="A303" s="10" t="s">
        <v>430</v>
      </c>
      <c r="B303" s="10" t="s">
        <v>15</v>
      </c>
      <c r="C303" s="10" t="s">
        <v>64</v>
      </c>
      <c r="D303" s="20" t="s">
        <v>431</v>
      </c>
      <c r="E303" s="11">
        <v>2</v>
      </c>
      <c r="F303" s="11">
        <v>271.22000000000003</v>
      </c>
      <c r="G303" s="12">
        <f>ROUND(E303*F303,2)</f>
        <v>542.44000000000005</v>
      </c>
    </row>
    <row r="304" spans="1:7" ht="22.5" x14ac:dyDescent="0.25">
      <c r="A304" s="10" t="s">
        <v>432</v>
      </c>
      <c r="B304" s="10" t="s">
        <v>15</v>
      </c>
      <c r="C304" s="10" t="s">
        <v>64</v>
      </c>
      <c r="D304" s="20" t="s">
        <v>433</v>
      </c>
      <c r="E304" s="11">
        <v>1</v>
      </c>
      <c r="F304" s="11">
        <v>183.91</v>
      </c>
      <c r="G304" s="12">
        <f>ROUND(E304*F304,2)</f>
        <v>183.91</v>
      </c>
    </row>
    <row r="305" spans="1:7" ht="90" x14ac:dyDescent="0.25">
      <c r="A305" s="13"/>
      <c r="B305" s="13"/>
      <c r="C305" s="13"/>
      <c r="D305" s="14" t="s">
        <v>434</v>
      </c>
      <c r="E305" s="13"/>
      <c r="F305" s="13"/>
      <c r="G305" s="13"/>
    </row>
    <row r="306" spans="1:7" x14ac:dyDescent="0.25">
      <c r="A306" s="13"/>
      <c r="B306" s="13"/>
      <c r="C306" s="13"/>
      <c r="D306" s="21" t="s">
        <v>435</v>
      </c>
      <c r="E306" s="15">
        <v>1</v>
      </c>
      <c r="F306" s="9">
        <f>G293+G295+G297+G299+G301+SUM(G303:G304)</f>
        <v>2883.91</v>
      </c>
      <c r="G306" s="9">
        <f>ROUND(F306*E306,2)</f>
        <v>2883.91</v>
      </c>
    </row>
    <row r="307" spans="1:7" ht="0.95" customHeight="1" x14ac:dyDescent="0.25">
      <c r="A307" s="16"/>
      <c r="B307" s="16"/>
      <c r="C307" s="16"/>
      <c r="D307" s="22"/>
      <c r="E307" s="16"/>
      <c r="F307" s="16"/>
      <c r="G307" s="16"/>
    </row>
    <row r="308" spans="1:7" x14ac:dyDescent="0.25">
      <c r="A308" s="7" t="s">
        <v>436</v>
      </c>
      <c r="B308" s="7" t="s">
        <v>11</v>
      </c>
      <c r="C308" s="7" t="s">
        <v>12</v>
      </c>
      <c r="D308" s="19" t="s">
        <v>437</v>
      </c>
      <c r="E308" s="8">
        <f>E311</f>
        <v>1</v>
      </c>
      <c r="F308" s="9">
        <f>F311</f>
        <v>5194.22</v>
      </c>
      <c r="G308" s="9">
        <f>G311</f>
        <v>5194.22</v>
      </c>
    </row>
    <row r="309" spans="1:7" ht="22.5" x14ac:dyDescent="0.25">
      <c r="A309" s="10" t="s">
        <v>438</v>
      </c>
      <c r="B309" s="10" t="s">
        <v>15</v>
      </c>
      <c r="C309" s="10" t="s">
        <v>33</v>
      </c>
      <c r="D309" s="20" t="s">
        <v>439</v>
      </c>
      <c r="E309" s="11">
        <v>443.95</v>
      </c>
      <c r="F309" s="11">
        <v>11.7</v>
      </c>
      <c r="G309" s="12">
        <f>ROUND(E309*F309,2)</f>
        <v>5194.22</v>
      </c>
    </row>
    <row r="310" spans="1:7" ht="247.5" x14ac:dyDescent="0.25">
      <c r="A310" s="13"/>
      <c r="B310" s="13"/>
      <c r="C310" s="13"/>
      <c r="D310" s="14" t="s">
        <v>440</v>
      </c>
      <c r="E310" s="13"/>
      <c r="F310" s="13"/>
      <c r="G310" s="13"/>
    </row>
    <row r="311" spans="1:7" x14ac:dyDescent="0.25">
      <c r="A311" s="13"/>
      <c r="B311" s="13"/>
      <c r="C311" s="13"/>
      <c r="D311" s="21" t="s">
        <v>441</v>
      </c>
      <c r="E311" s="15">
        <v>1</v>
      </c>
      <c r="F311" s="9">
        <f>G309</f>
        <v>5194.22</v>
      </c>
      <c r="G311" s="9">
        <f>ROUND(F311*E311,2)</f>
        <v>5194.22</v>
      </c>
    </row>
    <row r="312" spans="1:7" ht="0.95" customHeight="1" x14ac:dyDescent="0.25">
      <c r="A312" s="16"/>
      <c r="B312" s="16"/>
      <c r="C312" s="16"/>
      <c r="D312" s="22"/>
      <c r="E312" s="16"/>
      <c r="F312" s="16"/>
      <c r="G312" s="16"/>
    </row>
    <row r="313" spans="1:7" x14ac:dyDescent="0.25">
      <c r="A313" s="7" t="s">
        <v>442</v>
      </c>
      <c r="B313" s="7" t="s">
        <v>11</v>
      </c>
      <c r="C313" s="7" t="s">
        <v>12</v>
      </c>
      <c r="D313" s="19" t="s">
        <v>443</v>
      </c>
      <c r="E313" s="8">
        <f>E318</f>
        <v>1</v>
      </c>
      <c r="F313" s="9">
        <f>F318</f>
        <v>285.51</v>
      </c>
      <c r="G313" s="9">
        <f>G318</f>
        <v>285.51</v>
      </c>
    </row>
    <row r="314" spans="1:7" x14ac:dyDescent="0.25">
      <c r="A314" s="10" t="s">
        <v>444</v>
      </c>
      <c r="B314" s="10" t="s">
        <v>15</v>
      </c>
      <c r="C314" s="10" t="s">
        <v>64</v>
      </c>
      <c r="D314" s="20" t="s">
        <v>445</v>
      </c>
      <c r="E314" s="11">
        <v>2</v>
      </c>
      <c r="F314" s="11">
        <v>80.069999999999993</v>
      </c>
      <c r="G314" s="12">
        <f>ROUND(E314*F314,2)</f>
        <v>160.13999999999999</v>
      </c>
    </row>
    <row r="315" spans="1:7" ht="112.5" x14ac:dyDescent="0.25">
      <c r="A315" s="13"/>
      <c r="B315" s="13"/>
      <c r="C315" s="13"/>
      <c r="D315" s="14" t="s">
        <v>446</v>
      </c>
      <c r="E315" s="13"/>
      <c r="F315" s="13"/>
      <c r="G315" s="13"/>
    </row>
    <row r="316" spans="1:7" ht="22.5" x14ac:dyDescent="0.25">
      <c r="A316" s="10" t="s">
        <v>447</v>
      </c>
      <c r="B316" s="10" t="s">
        <v>15</v>
      </c>
      <c r="C316" s="10" t="s">
        <v>184</v>
      </c>
      <c r="D316" s="20" t="s">
        <v>448</v>
      </c>
      <c r="E316" s="11">
        <v>7</v>
      </c>
      <c r="F316" s="11">
        <v>17.91</v>
      </c>
      <c r="G316" s="12">
        <f>ROUND(E316*F316,2)</f>
        <v>125.37</v>
      </c>
    </row>
    <row r="317" spans="1:7" ht="101.25" x14ac:dyDescent="0.25">
      <c r="A317" s="13"/>
      <c r="B317" s="13"/>
      <c r="C317" s="13"/>
      <c r="D317" s="14" t="s">
        <v>449</v>
      </c>
      <c r="E317" s="13"/>
      <c r="F317" s="13"/>
      <c r="G317" s="13"/>
    </row>
    <row r="318" spans="1:7" x14ac:dyDescent="0.25">
      <c r="A318" s="13"/>
      <c r="B318" s="13"/>
      <c r="C318" s="13"/>
      <c r="D318" s="21" t="s">
        <v>450</v>
      </c>
      <c r="E318" s="15">
        <v>1</v>
      </c>
      <c r="F318" s="9">
        <f>G314+G316</f>
        <v>285.51</v>
      </c>
      <c r="G318" s="9">
        <f>ROUND(F318*E318,2)</f>
        <v>285.51</v>
      </c>
    </row>
    <row r="319" spans="1:7" ht="0.95" customHeight="1" x14ac:dyDescent="0.25">
      <c r="A319" s="16"/>
      <c r="B319" s="16"/>
      <c r="C319" s="16"/>
      <c r="D319" s="22"/>
      <c r="E319" s="16"/>
      <c r="F319" s="16"/>
      <c r="G319" s="16"/>
    </row>
    <row r="320" spans="1:7" x14ac:dyDescent="0.25">
      <c r="A320" s="7" t="s">
        <v>451</v>
      </c>
      <c r="B320" s="7" t="s">
        <v>11</v>
      </c>
      <c r="C320" s="7" t="s">
        <v>12</v>
      </c>
      <c r="D320" s="19" t="s">
        <v>452</v>
      </c>
      <c r="E320" s="8">
        <f>E327</f>
        <v>1</v>
      </c>
      <c r="F320" s="9">
        <f>F327</f>
        <v>6945.83</v>
      </c>
      <c r="G320" s="9">
        <f>G327</f>
        <v>6945.83</v>
      </c>
    </row>
    <row r="321" spans="1:7" ht="22.5" x14ac:dyDescent="0.25">
      <c r="A321" s="10" t="s">
        <v>453</v>
      </c>
      <c r="B321" s="10" t="s">
        <v>15</v>
      </c>
      <c r="C321" s="10" t="s">
        <v>113</v>
      </c>
      <c r="D321" s="20" t="s">
        <v>454</v>
      </c>
      <c r="E321" s="11">
        <v>15</v>
      </c>
      <c r="F321" s="11">
        <v>22.31</v>
      </c>
      <c r="G321" s="12">
        <f>ROUND(E321*F321,2)</f>
        <v>334.65</v>
      </c>
    </row>
    <row r="322" spans="1:7" ht="101.25" x14ac:dyDescent="0.25">
      <c r="A322" s="13"/>
      <c r="B322" s="13"/>
      <c r="C322" s="13"/>
      <c r="D322" s="14" t="s">
        <v>455</v>
      </c>
      <c r="E322" s="13"/>
      <c r="F322" s="13"/>
      <c r="G322" s="13"/>
    </row>
    <row r="323" spans="1:7" ht="22.5" x14ac:dyDescent="0.25">
      <c r="A323" s="10" t="s">
        <v>456</v>
      </c>
      <c r="B323" s="10" t="s">
        <v>15</v>
      </c>
      <c r="C323" s="10" t="s">
        <v>33</v>
      </c>
      <c r="D323" s="20" t="s">
        <v>457</v>
      </c>
      <c r="E323" s="11">
        <v>102.05</v>
      </c>
      <c r="F323" s="11">
        <v>47.46</v>
      </c>
      <c r="G323" s="12">
        <f>ROUND(E323*F323,2)</f>
        <v>4843.29</v>
      </c>
    </row>
    <row r="324" spans="1:7" ht="67.5" x14ac:dyDescent="0.25">
      <c r="A324" s="13"/>
      <c r="B324" s="13"/>
      <c r="C324" s="13"/>
      <c r="D324" s="14" t="s">
        <v>458</v>
      </c>
      <c r="E324" s="13"/>
      <c r="F324" s="13"/>
      <c r="G324" s="13"/>
    </row>
    <row r="325" spans="1:7" ht="22.5" x14ac:dyDescent="0.25">
      <c r="A325" s="10" t="s">
        <v>459</v>
      </c>
      <c r="B325" s="10" t="s">
        <v>15</v>
      </c>
      <c r="C325" s="10" t="s">
        <v>33</v>
      </c>
      <c r="D325" s="20" t="s">
        <v>460</v>
      </c>
      <c r="E325" s="11">
        <v>78.260000000000005</v>
      </c>
      <c r="F325" s="11">
        <v>22.59</v>
      </c>
      <c r="G325" s="12">
        <f>ROUND(E325*F325,2)</f>
        <v>1767.89</v>
      </c>
    </row>
    <row r="326" spans="1:7" ht="67.5" x14ac:dyDescent="0.25">
      <c r="A326" s="13"/>
      <c r="B326" s="13"/>
      <c r="C326" s="13"/>
      <c r="D326" s="14" t="s">
        <v>461</v>
      </c>
      <c r="E326" s="13"/>
      <c r="F326" s="13"/>
      <c r="G326" s="13"/>
    </row>
    <row r="327" spans="1:7" x14ac:dyDescent="0.25">
      <c r="A327" s="13"/>
      <c r="B327" s="13"/>
      <c r="C327" s="13"/>
      <c r="D327" s="21" t="s">
        <v>462</v>
      </c>
      <c r="E327" s="15">
        <v>1</v>
      </c>
      <c r="F327" s="9">
        <f>G321+G323+G325</f>
        <v>6945.83</v>
      </c>
      <c r="G327" s="9">
        <f>ROUND(F327*E327,2)</f>
        <v>6945.83</v>
      </c>
    </row>
    <row r="328" spans="1:7" ht="0.95" customHeight="1" x14ac:dyDescent="0.25">
      <c r="A328" s="16"/>
      <c r="B328" s="16"/>
      <c r="C328" s="16"/>
      <c r="D328" s="22"/>
      <c r="E328" s="16"/>
      <c r="F328" s="16"/>
      <c r="G328" s="16"/>
    </row>
    <row r="329" spans="1:7" x14ac:dyDescent="0.25">
      <c r="A329" s="7" t="s">
        <v>463</v>
      </c>
      <c r="B329" s="7" t="s">
        <v>11</v>
      </c>
      <c r="C329" s="7" t="s">
        <v>12</v>
      </c>
      <c r="D329" s="19" t="s">
        <v>464</v>
      </c>
      <c r="E329" s="8">
        <f>E332</f>
        <v>1</v>
      </c>
      <c r="F329" s="9">
        <f>F332</f>
        <v>4521.3599999999997</v>
      </c>
      <c r="G329" s="9">
        <f>G332</f>
        <v>4521.3599999999997</v>
      </c>
    </row>
    <row r="330" spans="1:7" x14ac:dyDescent="0.25">
      <c r="A330" s="10" t="s">
        <v>465</v>
      </c>
      <c r="B330" s="10" t="s">
        <v>15</v>
      </c>
      <c r="C330" s="10" t="s">
        <v>64</v>
      </c>
      <c r="D330" s="20" t="s">
        <v>466</v>
      </c>
      <c r="E330" s="11">
        <v>6</v>
      </c>
      <c r="F330" s="11">
        <v>753.56</v>
      </c>
      <c r="G330" s="12">
        <f>ROUND(E330*F330,2)</f>
        <v>4521.3599999999997</v>
      </c>
    </row>
    <row r="331" spans="1:7" ht="90" x14ac:dyDescent="0.25">
      <c r="A331" s="13"/>
      <c r="B331" s="13"/>
      <c r="C331" s="13"/>
      <c r="D331" s="14" t="s">
        <v>467</v>
      </c>
      <c r="E331" s="13"/>
      <c r="F331" s="13"/>
      <c r="G331" s="13"/>
    </row>
    <row r="332" spans="1:7" x14ac:dyDescent="0.25">
      <c r="A332" s="13"/>
      <c r="B332" s="13"/>
      <c r="C332" s="13"/>
      <c r="D332" s="21" t="s">
        <v>468</v>
      </c>
      <c r="E332" s="15">
        <v>1</v>
      </c>
      <c r="F332" s="9">
        <f>G330</f>
        <v>4521.3599999999997</v>
      </c>
      <c r="G332" s="9">
        <f>ROUND(F332*E332,2)</f>
        <v>4521.3599999999997</v>
      </c>
    </row>
    <row r="333" spans="1:7" ht="0.95" customHeight="1" x14ac:dyDescent="0.25">
      <c r="A333" s="16"/>
      <c r="B333" s="16"/>
      <c r="C333" s="16"/>
      <c r="D333" s="22"/>
      <c r="E333" s="16"/>
      <c r="F333" s="16"/>
      <c r="G333" s="16"/>
    </row>
    <row r="334" spans="1:7" x14ac:dyDescent="0.25">
      <c r="A334" s="7" t="s">
        <v>469</v>
      </c>
      <c r="B334" s="7" t="s">
        <v>11</v>
      </c>
      <c r="C334" s="7" t="s">
        <v>12</v>
      </c>
      <c r="D334" s="19" t="s">
        <v>470</v>
      </c>
      <c r="E334" s="8">
        <f>E338</f>
        <v>1</v>
      </c>
      <c r="F334" s="9">
        <f>F338</f>
        <v>1352.82</v>
      </c>
      <c r="G334" s="9">
        <f>G338</f>
        <v>1352.82</v>
      </c>
    </row>
    <row r="335" spans="1:7" x14ac:dyDescent="0.25">
      <c r="A335" s="13"/>
      <c r="B335" s="13"/>
      <c r="C335" s="13"/>
      <c r="D335" s="14" t="s">
        <v>470</v>
      </c>
      <c r="E335" s="13"/>
      <c r="F335" s="13"/>
      <c r="G335" s="13"/>
    </row>
    <row r="336" spans="1:7" x14ac:dyDescent="0.25">
      <c r="A336" s="10" t="s">
        <v>471</v>
      </c>
      <c r="B336" s="10" t="s">
        <v>15</v>
      </c>
      <c r="C336" s="10" t="s">
        <v>473</v>
      </c>
      <c r="D336" s="20" t="s">
        <v>472</v>
      </c>
      <c r="E336" s="11">
        <v>1</v>
      </c>
      <c r="F336" s="11">
        <v>1352.82</v>
      </c>
      <c r="G336" s="12">
        <f>ROUND(E336*F336,2)</f>
        <v>1352.82</v>
      </c>
    </row>
    <row r="337" spans="1:7" ht="33.75" x14ac:dyDescent="0.25">
      <c r="A337" s="13"/>
      <c r="B337" s="13"/>
      <c r="C337" s="13"/>
      <c r="D337" s="14" t="s">
        <v>474</v>
      </c>
      <c r="E337" s="13"/>
      <c r="F337" s="13"/>
      <c r="G337" s="13"/>
    </row>
    <row r="338" spans="1:7" x14ac:dyDescent="0.25">
      <c r="A338" s="13"/>
      <c r="B338" s="13"/>
      <c r="C338" s="13"/>
      <c r="D338" s="21" t="s">
        <v>475</v>
      </c>
      <c r="E338" s="15">
        <v>1</v>
      </c>
      <c r="F338" s="9">
        <f>G336</f>
        <v>1352.82</v>
      </c>
      <c r="G338" s="9">
        <f>ROUND(F338*E338,2)</f>
        <v>1352.82</v>
      </c>
    </row>
    <row r="339" spans="1:7" ht="0.95" customHeight="1" x14ac:dyDescent="0.25">
      <c r="A339" s="16"/>
      <c r="B339" s="16"/>
      <c r="C339" s="16"/>
      <c r="D339" s="22"/>
      <c r="E339" s="16"/>
      <c r="F339" s="16"/>
      <c r="G339" s="16"/>
    </row>
    <row r="340" spans="1:7" x14ac:dyDescent="0.25">
      <c r="A340" s="7" t="s">
        <v>476</v>
      </c>
      <c r="B340" s="7" t="s">
        <v>11</v>
      </c>
      <c r="C340" s="7" t="s">
        <v>12</v>
      </c>
      <c r="D340" s="19" t="s">
        <v>477</v>
      </c>
      <c r="E340" s="8">
        <f>E344</f>
        <v>1</v>
      </c>
      <c r="F340" s="9">
        <f>F344</f>
        <v>1864.69</v>
      </c>
      <c r="G340" s="9">
        <f>G344</f>
        <v>1864.69</v>
      </c>
    </row>
    <row r="341" spans="1:7" x14ac:dyDescent="0.25">
      <c r="A341" s="13"/>
      <c r="B341" s="13"/>
      <c r="C341" s="13"/>
      <c r="D341" s="14" t="s">
        <v>477</v>
      </c>
      <c r="E341" s="13"/>
      <c r="F341" s="13"/>
      <c r="G341" s="13"/>
    </row>
    <row r="342" spans="1:7" x14ac:dyDescent="0.25">
      <c r="A342" s="10" t="s">
        <v>478</v>
      </c>
      <c r="B342" s="10" t="s">
        <v>15</v>
      </c>
      <c r="C342" s="10" t="s">
        <v>64</v>
      </c>
      <c r="D342" s="20" t="s">
        <v>479</v>
      </c>
      <c r="E342" s="11">
        <v>1</v>
      </c>
      <c r="F342" s="11">
        <v>1864.69</v>
      </c>
      <c r="G342" s="12">
        <f>ROUND(E342*F342,2)</f>
        <v>1864.69</v>
      </c>
    </row>
    <row r="343" spans="1:7" ht="135" x14ac:dyDescent="0.25">
      <c r="A343" s="13"/>
      <c r="B343" s="13"/>
      <c r="C343" s="13"/>
      <c r="D343" s="14" t="s">
        <v>480</v>
      </c>
      <c r="E343" s="13"/>
      <c r="F343" s="13"/>
      <c r="G343" s="13"/>
    </row>
    <row r="344" spans="1:7" x14ac:dyDescent="0.25">
      <c r="A344" s="13"/>
      <c r="B344" s="13"/>
      <c r="C344" s="13"/>
      <c r="D344" s="21" t="s">
        <v>481</v>
      </c>
      <c r="E344" s="15">
        <v>1</v>
      </c>
      <c r="F344" s="9">
        <f>G342</f>
        <v>1864.69</v>
      </c>
      <c r="G344" s="9">
        <f>ROUND(F344*E344,2)</f>
        <v>1864.69</v>
      </c>
    </row>
    <row r="345" spans="1:7" ht="0.95" customHeight="1" x14ac:dyDescent="0.25">
      <c r="A345" s="16"/>
      <c r="B345" s="16"/>
      <c r="C345" s="16"/>
      <c r="D345" s="22"/>
      <c r="E345" s="16"/>
      <c r="F345" s="16"/>
      <c r="G345" s="16"/>
    </row>
    <row r="346" spans="1:7" x14ac:dyDescent="0.25">
      <c r="A346" s="13"/>
      <c r="B346" s="13"/>
      <c r="C346" s="13"/>
      <c r="D346" s="21" t="s">
        <v>482</v>
      </c>
      <c r="E346" s="15">
        <v>1</v>
      </c>
      <c r="F346" s="9">
        <f>G31+G46+G63+G72+G83+G88+G101+G108+G117+G146+G239+G258+G275+G290+G306+G311+G318+G327+G332+G338+G344</f>
        <v>289938.19999999995</v>
      </c>
      <c r="G346" s="9">
        <f>ROUND(F346*E346,2)</f>
        <v>289938.2</v>
      </c>
    </row>
    <row r="347" spans="1:7" x14ac:dyDescent="0.25">
      <c r="A347" s="13"/>
      <c r="B347" s="13"/>
      <c r="C347" s="13"/>
      <c r="D347" s="14"/>
      <c r="E347" s="13"/>
      <c r="F347" s="13"/>
      <c r="G347" s="13"/>
    </row>
  </sheetData>
  <mergeCells count="1">
    <mergeCell ref="C1:E2"/>
  </mergeCells>
  <dataValidations count="1">
    <dataValidation type="list" allowBlank="1" showInputMessage="1" showErrorMessage="1" sqref="B4:B347" xr:uid="{96DFE11A-E3F9-4B0F-9FD8-CD51A8FB51F8}">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dc:creator>
  <cp:lastModifiedBy>Jordi</cp:lastModifiedBy>
  <dcterms:created xsi:type="dcterms:W3CDTF">2025-12-19T13:49:12Z</dcterms:created>
  <dcterms:modified xsi:type="dcterms:W3CDTF">2025-12-19T13:51:06Z</dcterms:modified>
</cp:coreProperties>
</file>