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92.168.51.1\dula\BAU\BAU3\2025\258760\02 - Docu - Estudio economico\Cliente\20260107_enviado OFERTA\"/>
    </mc:Choice>
  </mc:AlternateContent>
  <bookViews>
    <workbookView xWindow="0" yWindow="0" windowWidth="11610" windowHeight="5235"/>
  </bookViews>
  <sheets>
    <sheet name="Hoja1" sheetId="1" r:id="rId1"/>
  </sheets>
  <definedNames>
    <definedName name="_xlnm.Print_Area" localSheetId="0">Hoja1!$A:$G</definedName>
    <definedName name="_xlnm.Print_Titles" localSheetId="0">Hoja1!$1:$3</definedName>
  </definedNames>
  <calcPr calcId="152511" fullPrecision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02" i="1" l="1"/>
  <c r="F402" i="1"/>
  <c r="G398" i="1"/>
  <c r="G400" i="1"/>
  <c r="E398" i="1"/>
  <c r="F398" i="1"/>
  <c r="F400" i="1"/>
  <c r="G399" i="1"/>
  <c r="G394" i="1"/>
  <c r="G396" i="1"/>
  <c r="E394" i="1"/>
  <c r="F394" i="1"/>
  <c r="F396" i="1"/>
  <c r="G395" i="1"/>
  <c r="G371" i="1"/>
  <c r="G392" i="1"/>
  <c r="E371" i="1"/>
  <c r="F371" i="1"/>
  <c r="F392" i="1"/>
  <c r="G391" i="1"/>
  <c r="G390" i="1"/>
  <c r="G389" i="1"/>
  <c r="G388" i="1"/>
  <c r="G387" i="1"/>
  <c r="G386" i="1"/>
  <c r="G385" i="1"/>
  <c r="G384" i="1"/>
  <c r="G383" i="1"/>
  <c r="G382" i="1"/>
  <c r="G381" i="1"/>
  <c r="G380" i="1"/>
  <c r="G379" i="1"/>
  <c r="G378" i="1"/>
  <c r="G377" i="1"/>
  <c r="G376" i="1"/>
  <c r="G375" i="1"/>
  <c r="G374" i="1"/>
  <c r="G373" i="1"/>
  <c r="G372" i="1"/>
  <c r="G314" i="1"/>
  <c r="G369" i="1"/>
  <c r="E314" i="1"/>
  <c r="F314" i="1"/>
  <c r="F369" i="1"/>
  <c r="G360" i="1"/>
  <c r="G367" i="1"/>
  <c r="E360" i="1"/>
  <c r="F360" i="1"/>
  <c r="F367" i="1"/>
  <c r="G366" i="1"/>
  <c r="G365" i="1"/>
  <c r="G364" i="1"/>
  <c r="G363" i="1"/>
  <c r="G362" i="1"/>
  <c r="G361" i="1"/>
  <c r="G339" i="1"/>
  <c r="G358" i="1"/>
  <c r="E339" i="1"/>
  <c r="F339" i="1"/>
  <c r="F358" i="1"/>
  <c r="G357" i="1"/>
  <c r="G356" i="1"/>
  <c r="G355" i="1"/>
  <c r="G354" i="1"/>
  <c r="G353" i="1"/>
  <c r="G352" i="1"/>
  <c r="G351" i="1"/>
  <c r="G350" i="1"/>
  <c r="G349" i="1"/>
  <c r="G348" i="1"/>
  <c r="G347" i="1"/>
  <c r="G346" i="1"/>
  <c r="G345" i="1"/>
  <c r="G344" i="1"/>
  <c r="G343" i="1"/>
  <c r="G342" i="1"/>
  <c r="G341" i="1"/>
  <c r="G340" i="1"/>
  <c r="G315" i="1"/>
  <c r="G337" i="1"/>
  <c r="E315" i="1"/>
  <c r="F315" i="1"/>
  <c r="F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254" i="1"/>
  <c r="G312" i="1"/>
  <c r="E254" i="1"/>
  <c r="F254" i="1"/>
  <c r="F312" i="1"/>
  <c r="G303" i="1"/>
  <c r="G310" i="1"/>
  <c r="E303" i="1"/>
  <c r="F303" i="1"/>
  <c r="F310" i="1"/>
  <c r="G309" i="1"/>
  <c r="G308" i="1"/>
  <c r="G307" i="1"/>
  <c r="G306" i="1"/>
  <c r="G305" i="1"/>
  <c r="G304" i="1"/>
  <c r="G293" i="1"/>
  <c r="G301" i="1"/>
  <c r="E293" i="1"/>
  <c r="F293" i="1"/>
  <c r="F301" i="1"/>
  <c r="G300" i="1"/>
  <c r="G299" i="1"/>
  <c r="G298" i="1"/>
  <c r="G297" i="1"/>
  <c r="G296" i="1"/>
  <c r="G295" i="1"/>
  <c r="G294" i="1"/>
  <c r="G277" i="1"/>
  <c r="G291" i="1"/>
  <c r="E277" i="1"/>
  <c r="F277" i="1"/>
  <c r="F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55" i="1"/>
  <c r="G275" i="1"/>
  <c r="E255" i="1"/>
  <c r="F255" i="1"/>
  <c r="F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174" i="1"/>
  <c r="G252" i="1"/>
  <c r="E174" i="1"/>
  <c r="F174" i="1"/>
  <c r="F252" i="1"/>
  <c r="G232" i="1"/>
  <c r="G250" i="1"/>
  <c r="E232" i="1"/>
  <c r="F232" i="1"/>
  <c r="F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10" i="1"/>
  <c r="G230" i="1"/>
  <c r="E210" i="1"/>
  <c r="F210" i="1"/>
  <c r="F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199" i="1"/>
  <c r="G208" i="1"/>
  <c r="E199" i="1"/>
  <c r="F199" i="1"/>
  <c r="F208" i="1"/>
  <c r="G207" i="1"/>
  <c r="G206" i="1"/>
  <c r="G205" i="1"/>
  <c r="G204" i="1"/>
  <c r="G203" i="1"/>
  <c r="G202" i="1"/>
  <c r="G201" i="1"/>
  <c r="G200" i="1"/>
  <c r="G175" i="1"/>
  <c r="G197" i="1"/>
  <c r="E175" i="1"/>
  <c r="F175" i="1"/>
  <c r="F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60" i="1"/>
  <c r="G172" i="1"/>
  <c r="E160" i="1"/>
  <c r="F160" i="1"/>
  <c r="F172" i="1"/>
  <c r="G171" i="1"/>
  <c r="G170" i="1"/>
  <c r="G169" i="1"/>
  <c r="G168" i="1"/>
  <c r="G167" i="1"/>
  <c r="G166" i="1"/>
  <c r="G165" i="1"/>
  <c r="G164" i="1"/>
  <c r="G163" i="1"/>
  <c r="G162" i="1"/>
  <c r="G161" i="1"/>
  <c r="G134" i="1"/>
  <c r="G158" i="1"/>
  <c r="E134" i="1"/>
  <c r="F134" i="1"/>
  <c r="F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13" i="1"/>
  <c r="G132" i="1"/>
  <c r="E113" i="1"/>
  <c r="F113" i="1"/>
  <c r="F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94" i="1"/>
  <c r="G111" i="1"/>
  <c r="E94" i="1"/>
  <c r="F94" i="1"/>
  <c r="F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73" i="1"/>
  <c r="G92" i="1"/>
  <c r="E73" i="1"/>
  <c r="F73" i="1"/>
  <c r="F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25" i="1"/>
  <c r="G71" i="1"/>
  <c r="E25" i="1"/>
  <c r="F25" i="1"/>
  <c r="F71" i="1"/>
  <c r="G45" i="1"/>
  <c r="G69" i="1"/>
  <c r="E45" i="1"/>
  <c r="F45" i="1"/>
  <c r="F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1" i="1"/>
  <c r="G43" i="1"/>
  <c r="E41" i="1"/>
  <c r="F41" i="1"/>
  <c r="F43" i="1"/>
  <c r="G42" i="1"/>
  <c r="G32" i="1"/>
  <c r="G39" i="1"/>
  <c r="E32" i="1"/>
  <c r="F32" i="1"/>
  <c r="F39" i="1"/>
  <c r="G38" i="1"/>
  <c r="G37" i="1"/>
  <c r="G36" i="1"/>
  <c r="G35" i="1"/>
  <c r="G34" i="1"/>
  <c r="G33" i="1"/>
  <c r="G26" i="1"/>
  <c r="G30" i="1"/>
  <c r="E26" i="1"/>
  <c r="F26" i="1"/>
  <c r="F30" i="1"/>
  <c r="G29" i="1"/>
  <c r="G28" i="1"/>
  <c r="G27" i="1"/>
  <c r="G15" i="1"/>
  <c r="G23" i="1"/>
  <c r="E15" i="1"/>
  <c r="F15" i="1"/>
  <c r="F23" i="1"/>
  <c r="G16" i="1"/>
  <c r="G21" i="1"/>
  <c r="E16" i="1"/>
  <c r="F16" i="1"/>
  <c r="F21" i="1"/>
  <c r="G20" i="1"/>
  <c r="G19" i="1"/>
  <c r="G18" i="1"/>
  <c r="G17" i="1"/>
  <c r="G4" i="1"/>
  <c r="G13" i="1"/>
  <c r="E4" i="1"/>
  <c r="F4" i="1"/>
  <c r="F13" i="1"/>
  <c r="G9" i="1"/>
  <c r="G11" i="1"/>
  <c r="E9" i="1"/>
  <c r="F9" i="1"/>
  <c r="F11" i="1"/>
  <c r="G10" i="1"/>
  <c r="G5" i="1"/>
  <c r="G7" i="1"/>
  <c r="E5" i="1"/>
  <c r="F5" i="1"/>
  <c r="F7" i="1"/>
  <c r="G6" i="1"/>
</calcChain>
</file>

<file path=xl/sharedStrings.xml><?xml version="1.0" encoding="utf-8"?>
<sst xmlns="http://schemas.openxmlformats.org/spreadsheetml/2006/main" count="1378" uniqueCount="718">
  <si>
    <t>SG_BILBAO_ANDRÉS ISASI Nº10</t>
  </si>
  <si>
    <t>Presupuesto</t>
  </si>
  <si>
    <t>Código</t>
  </si>
  <si>
    <t>Resumen</t>
  </si>
  <si>
    <t>ImpPres</t>
  </si>
  <si>
    <t>Nat</t>
  </si>
  <si>
    <t>Ud</t>
  </si>
  <si>
    <t>CanPres</t>
  </si>
  <si>
    <t>PrPres</t>
  </si>
  <si>
    <t xml:space="preserve">SG01         </t>
  </si>
  <si>
    <t>Demoliciones y trabajos previos</t>
  </si>
  <si>
    <t>Capítulo</t>
  </si>
  <si>
    <t/>
  </si>
  <si>
    <t xml:space="preserve">SG0101       </t>
  </si>
  <si>
    <t>Demolición Fachada</t>
  </si>
  <si>
    <t xml:space="preserve">01014        </t>
  </si>
  <si>
    <t>Apertura de hueco en hoja exterior de fachada, fábrica vista</t>
  </si>
  <si>
    <t>Partida</t>
  </si>
  <si>
    <t>m²</t>
  </si>
  <si>
    <t>SG0101</t>
  </si>
  <si>
    <t xml:space="preserve">SG0103       </t>
  </si>
  <si>
    <t>Demolición Albañilería</t>
  </si>
  <si>
    <t xml:space="preserve">01041B       </t>
  </si>
  <si>
    <t>Desmontaje de puerta de acero</t>
  </si>
  <si>
    <t>SG0103</t>
  </si>
  <si>
    <t>SG01</t>
  </si>
  <si>
    <t xml:space="preserve">SG02         </t>
  </si>
  <si>
    <t>Estructuras</t>
  </si>
  <si>
    <t xml:space="preserve">E            </t>
  </si>
  <si>
    <t xml:space="preserve">EEAS.2add    </t>
  </si>
  <si>
    <t>Placa de acero con anclajes</t>
  </si>
  <si>
    <t>ud</t>
  </si>
  <si>
    <t xml:space="preserve">edsadfgag    </t>
  </si>
  <si>
    <t>Acero S275JR</t>
  </si>
  <si>
    <t>kg</t>
  </si>
  <si>
    <t xml:space="preserve">EAE100       </t>
  </si>
  <si>
    <t>Pavimento de rejilla electrosoldada.</t>
  </si>
  <si>
    <t xml:space="preserve">050261120    </t>
  </si>
  <si>
    <t>Protección estructura mortero ignífugo EI120</t>
  </si>
  <si>
    <t>E</t>
  </si>
  <si>
    <t>SG02</t>
  </si>
  <si>
    <t xml:space="preserve">SG03         </t>
  </si>
  <si>
    <t>Albañileria</t>
  </si>
  <si>
    <t xml:space="preserve">C03.1        </t>
  </si>
  <si>
    <t>Fábrica de ladrillo</t>
  </si>
  <si>
    <t xml:space="preserve">03101        </t>
  </si>
  <si>
    <t>Cerramiento e: 11.5 cm ladrillo hueco para revestir i/dint</t>
  </si>
  <si>
    <t xml:space="preserve">03105        </t>
  </si>
  <si>
    <t>Cerramiento e=11,5 cm ladrillo cerámico perforado</t>
  </si>
  <si>
    <t xml:space="preserve">03113        </t>
  </si>
  <si>
    <t>Tabique e:7 cm ladrillo hueco para revestir</t>
  </si>
  <si>
    <t>C03.1</t>
  </si>
  <si>
    <t xml:space="preserve">C03.2        </t>
  </si>
  <si>
    <t>Placas de yeso (paredes)</t>
  </si>
  <si>
    <t xml:space="preserve">PN0321C6NSA  </t>
  </si>
  <si>
    <t>Tabique sencillo (15+70+15)/600 (2W disp C) s/aislamiento</t>
  </si>
  <si>
    <t xml:space="preserve">0321C6N      </t>
  </si>
  <si>
    <t>Tabique sencillo (15+70+15)/600 (2N disp C) c/aislamiento</t>
  </si>
  <si>
    <t xml:space="preserve">0321C6W      </t>
  </si>
  <si>
    <t>Tabique sencillo (15+70+15)/600 (2W disp C) c/aislamiento</t>
  </si>
  <si>
    <t xml:space="preserve">03259C6W     </t>
  </si>
  <si>
    <t>Trasdosado autoportante placa yeso 15 (1W disp C) c/maestras</t>
  </si>
  <si>
    <t xml:space="preserve">0324O6N      </t>
  </si>
  <si>
    <t>Trasdosado semidirecto placa de yeso 15 (1N) con maestras</t>
  </si>
  <si>
    <t xml:space="preserve">031269W      </t>
  </si>
  <si>
    <t>Placa cartón yeso e=15mm tipo W</t>
  </si>
  <si>
    <t>C03.2</t>
  </si>
  <si>
    <t xml:space="preserve">C03.3        </t>
  </si>
  <si>
    <t>Techos</t>
  </si>
  <si>
    <t xml:space="preserve">033015H      </t>
  </si>
  <si>
    <t>Falso techo continuo de placas de yeso laminado W</t>
  </si>
  <si>
    <t>C03.3</t>
  </si>
  <si>
    <t xml:space="preserve">C03.4        </t>
  </si>
  <si>
    <t>Otros</t>
  </si>
  <si>
    <t xml:space="preserve">C03.04.08    </t>
  </si>
  <si>
    <t>Mortero autonivelante de cemento fibrado e: 8 cm con mallazo</t>
  </si>
  <si>
    <t xml:space="preserve">PN020182     </t>
  </si>
  <si>
    <t>Capa de mortero de autonivelante=1cm</t>
  </si>
  <si>
    <t xml:space="preserve">003.4.2      </t>
  </si>
  <si>
    <t>Formacion de rampas con pte 4 %</t>
  </si>
  <si>
    <t xml:space="preserve">003.4.1      </t>
  </si>
  <si>
    <t>Formacion de rampas con pte 10 %</t>
  </si>
  <si>
    <t xml:space="preserve">06WWT00051   </t>
  </si>
  <si>
    <t>Empalomado de altura media 50cm form. por tabiquillos y rasillon</t>
  </si>
  <si>
    <t xml:space="preserve">PN06WWT00051 </t>
  </si>
  <si>
    <t>Empalomado de altura media 65cm form. por tabiquillos y rasillon</t>
  </si>
  <si>
    <t xml:space="preserve">PN03432A14   </t>
  </si>
  <si>
    <t>Aislamiento horizontal de soleras XPS 140mm</t>
  </si>
  <si>
    <t xml:space="preserve">PN03432A6    </t>
  </si>
  <si>
    <t>Aislamiento horizontal de soleras XPS 60mm</t>
  </si>
  <si>
    <t xml:space="preserve">PN03432A3    </t>
  </si>
  <si>
    <t>Aislamiento horizontal de soleras XPS 30mm</t>
  </si>
  <si>
    <t xml:space="preserve">03433A       </t>
  </si>
  <si>
    <t>Formación de canaleta en suelo</t>
  </si>
  <si>
    <t>m</t>
  </si>
  <si>
    <t xml:space="preserve">034331       </t>
  </si>
  <si>
    <t>Formación de canaleta en duchas</t>
  </si>
  <si>
    <t xml:space="preserve">06003C       </t>
  </si>
  <si>
    <t>Formación pte. e impermeabilización doble lámina de betún</t>
  </si>
  <si>
    <t xml:space="preserve">0007         </t>
  </si>
  <si>
    <t>Ayudas de albañilería para colocación de pantallas TV</t>
  </si>
  <si>
    <t>u</t>
  </si>
  <si>
    <t xml:space="preserve">0008         </t>
  </si>
  <si>
    <t>Ayudas de albañilería para colocación de pequeño material de SG</t>
  </si>
  <si>
    <t xml:space="preserve">0078N        </t>
  </si>
  <si>
    <t>Ayudas de albañilería para colocación de tornos y portillo</t>
  </si>
  <si>
    <t xml:space="preserve">00081A       </t>
  </si>
  <si>
    <t>Ayudas de albañilería para instalaciones</t>
  </si>
  <si>
    <t>pa</t>
  </si>
  <si>
    <t xml:space="preserve">0078N43      </t>
  </si>
  <si>
    <t>Ayudas de albañilería para colocación y cableado de mesa</t>
  </si>
  <si>
    <t xml:space="preserve">SG0102013A   </t>
  </si>
  <si>
    <t>Corte 1cm de espesor de solera de hormigon y relleno de porexpán</t>
  </si>
  <si>
    <t>ml</t>
  </si>
  <si>
    <t xml:space="preserve">15.01        </t>
  </si>
  <si>
    <t>Señalización elementos accesibles</t>
  </si>
  <si>
    <t xml:space="preserve">0186243      </t>
  </si>
  <si>
    <t>Caja de metacrilato con llave para termostato</t>
  </si>
  <si>
    <t xml:space="preserve">0186245      </t>
  </si>
  <si>
    <t>Estanteria PVC 40x90x180 cm</t>
  </si>
  <si>
    <t xml:space="preserve">PNCARGADERO  </t>
  </si>
  <si>
    <t>Cargadero vigueta autorresistente de hormigón</t>
  </si>
  <si>
    <t xml:space="preserve">PNCIERR      </t>
  </si>
  <si>
    <t>Cierre techo rasillón cerámico</t>
  </si>
  <si>
    <t>C03.4</t>
  </si>
  <si>
    <t>SG03</t>
  </si>
  <si>
    <t xml:space="preserve">SG04         </t>
  </si>
  <si>
    <t>Actuaciones Acústicas</t>
  </si>
  <si>
    <t xml:space="preserve">4SA8I        </t>
  </si>
  <si>
    <t>Suelo acústico. H8+I</t>
  </si>
  <si>
    <t xml:space="preserve">PN4SA083     </t>
  </si>
  <si>
    <t>Suelo acústico. H8+C3</t>
  </si>
  <si>
    <t xml:space="preserve">4SA086       </t>
  </si>
  <si>
    <t>Suelo acústico. H8+C6</t>
  </si>
  <si>
    <t xml:space="preserve">4SA088       </t>
  </si>
  <si>
    <t>Suelo acústico. H8+C8</t>
  </si>
  <si>
    <t xml:space="preserve">4SA10AB2     </t>
  </si>
  <si>
    <t>Suelo acustico alto rendimiento (2)</t>
  </si>
  <si>
    <t xml:space="preserve">PN0P100L15   </t>
  </si>
  <si>
    <t>Tabique ACÚSTICO TBA1 (15+100+15)/600 (1N disp C) c/ais</t>
  </si>
  <si>
    <t xml:space="preserve">0P110L10     </t>
  </si>
  <si>
    <t>Trasdosado Acústico TDA1.10.L10 (1x15+10LM)</t>
  </si>
  <si>
    <t xml:space="preserve">PN0P110L15   </t>
  </si>
  <si>
    <t>Trasdosado Acústico TDA2.15.L15 (1x15+15LM)</t>
  </si>
  <si>
    <t xml:space="preserve">0P230L15     </t>
  </si>
  <si>
    <t>Trasdosado Acústico TDA 3.15.L15 (2x15+15LM)</t>
  </si>
  <si>
    <t xml:space="preserve">0T112L12     </t>
  </si>
  <si>
    <t>Techo acústico TA1.12.L12 (1x15+12LM)</t>
  </si>
  <si>
    <t xml:space="preserve">PN0T230L20   </t>
  </si>
  <si>
    <t>Techo acústico TA3.20.L20 (2x15+20LM)</t>
  </si>
  <si>
    <t xml:space="preserve">4PKB2BAJA    </t>
  </si>
  <si>
    <t>Forrado de bajantes con PKB2</t>
  </si>
  <si>
    <t xml:space="preserve">4PKB2BAJACL  </t>
  </si>
  <si>
    <t>Forrado de conductos con PKB2</t>
  </si>
  <si>
    <t xml:space="preserve">PN0TAB112L12 </t>
  </si>
  <si>
    <t>Tabica acústica T1.12.L12 (1x15)</t>
  </si>
  <si>
    <t>PN0TAB215L200</t>
  </si>
  <si>
    <t>Tabica acústica T2.20.L20 (2x15)</t>
  </si>
  <si>
    <t xml:space="preserve">PN031269W    </t>
  </si>
  <si>
    <t xml:space="preserve">0PANT. U.EXT </t>
  </si>
  <si>
    <t>Pantalla acústica Acustimodul 80-A</t>
  </si>
  <si>
    <t xml:space="preserve">SILENCIOSOS  </t>
  </si>
  <si>
    <t>Silencioso 1200 x 1500 x 2000 mm</t>
  </si>
  <si>
    <t>SG04</t>
  </si>
  <si>
    <t xml:space="preserve">SG05         </t>
  </si>
  <si>
    <t>Revestimientos</t>
  </si>
  <si>
    <t xml:space="preserve">PN05001      </t>
  </si>
  <si>
    <t>Guarnecido de yeso</t>
  </si>
  <si>
    <t xml:space="preserve">05001        </t>
  </si>
  <si>
    <t>Enfoscado de cemento maestreado y bruñido en exteriores</t>
  </si>
  <si>
    <t xml:space="preserve">05003B       </t>
  </si>
  <si>
    <t>Alicatado gres porcelánico SALONI Menhir antracita 30x60cm</t>
  </si>
  <si>
    <t xml:space="preserve">05004C       </t>
  </si>
  <si>
    <t>Jabonera metálica</t>
  </si>
  <si>
    <t xml:space="preserve">PN0502B      </t>
  </si>
  <si>
    <t>Remate chapa lacada fuente</t>
  </si>
  <si>
    <t xml:space="preserve">05022        </t>
  </si>
  <si>
    <t>Pintura plástica mate en interiores, color a elegir</t>
  </si>
  <si>
    <t xml:space="preserve">05023        </t>
  </si>
  <si>
    <t>Pintura plástica mate en interiores (horizontal), color a elegir</t>
  </si>
  <si>
    <t xml:space="preserve">05021        </t>
  </si>
  <si>
    <t>Pintura pétrea mate en exteriores, color a elegir</t>
  </si>
  <si>
    <t xml:space="preserve">05024        </t>
  </si>
  <si>
    <t>Pintura esmalte sintético negro mate sobre hierro o acero</t>
  </si>
  <si>
    <t xml:space="preserve">PN05024      </t>
  </si>
  <si>
    <t>Pintura esmalte sintético sobre madera</t>
  </si>
  <si>
    <t xml:space="preserve">05326        </t>
  </si>
  <si>
    <t>Pintura tipo pizarra</t>
  </si>
  <si>
    <t xml:space="preserve">05017D       </t>
  </si>
  <si>
    <t>Revestimiento mural GERFLOR Manhattan 7611 Snow</t>
  </si>
  <si>
    <t xml:space="preserve">PN0517F      </t>
  </si>
  <si>
    <t>Revestimiento mural GERFLOR Manhattan 7721 Mist</t>
  </si>
  <si>
    <t xml:space="preserve">PN0517G      </t>
  </si>
  <si>
    <t>Revestimiento mural GERFLOR Manhattan 7740 Fabric Silk</t>
  </si>
  <si>
    <t xml:space="preserve">0602107      </t>
  </si>
  <si>
    <t>Rodapié MDF prelacado 70x10 mm</t>
  </si>
  <si>
    <t xml:space="preserve">0602112      </t>
  </si>
  <si>
    <t>Rodapié MDF prelacado 120x10 mm</t>
  </si>
  <si>
    <t>SG05</t>
  </si>
  <si>
    <t xml:space="preserve">SG06         </t>
  </si>
  <si>
    <t>Pavimentos</t>
  </si>
  <si>
    <t xml:space="preserve">05007        </t>
  </si>
  <si>
    <t>Umbral de piedra natural abujardada</t>
  </si>
  <si>
    <t xml:space="preserve">06006B       </t>
  </si>
  <si>
    <t>Solado baldosas gres porcelánico SALONI Menhir 30x60cm</t>
  </si>
  <si>
    <t xml:space="preserve">06007B       </t>
  </si>
  <si>
    <t>Rodapié gres porcelánico SALONI Menhir 8x60cm</t>
  </si>
  <si>
    <t xml:space="preserve">06025        </t>
  </si>
  <si>
    <t>Pavimento vinílico GERFLOR Bostonian Oak Honey</t>
  </si>
  <si>
    <t xml:space="preserve">PN06026      </t>
  </si>
  <si>
    <t>Pavimento vinílico GERFLOR Oak Fantasy Brown</t>
  </si>
  <si>
    <t xml:space="preserve">PN06027      </t>
  </si>
  <si>
    <t>Pavimento de parquet laminado GERFLOR Bostonian Oak Beige</t>
  </si>
  <si>
    <t xml:space="preserve">06014A4G     </t>
  </si>
  <si>
    <t>Pavimento caucho SBR GORILASTIC Fullblack 1000x500x40mm GRUESO</t>
  </si>
  <si>
    <t xml:space="preserve">06014A4GMZR  </t>
  </si>
  <si>
    <t>Pavimento Macizo caucho SBR GORILASTIC rojo 1000x500x40mm GRUESO</t>
  </si>
  <si>
    <t xml:space="preserve">06014A4BG    </t>
  </si>
  <si>
    <t>Pavimento caucho SBR GORILASTIC Gris 1000x500x40mm GRUESO</t>
  </si>
  <si>
    <t xml:space="preserve">06024        </t>
  </si>
  <si>
    <t>Perfil de transición de aluminio macizo, 50x2mm</t>
  </si>
  <si>
    <t xml:space="preserve">06030        </t>
  </si>
  <si>
    <t>Perfil de remate en Z de aluminio macizo, 80x2mm</t>
  </si>
  <si>
    <t xml:space="preserve">060235       </t>
  </si>
  <si>
    <t>Cinta para balizamiento amarilla y negra</t>
  </si>
  <si>
    <t xml:space="preserve">06DELH07     </t>
  </si>
  <si>
    <t>Demolición de encofrado de ladrillo en pavimentos</t>
  </si>
  <si>
    <t xml:space="preserve">06PE02       </t>
  </si>
  <si>
    <t>Banda de poliestireno expandido de 2 cm</t>
  </si>
  <si>
    <t xml:space="preserve">PN06PE02COP2 </t>
  </si>
  <si>
    <t>Banda de recypren de 2 cm</t>
  </si>
  <si>
    <t xml:space="preserve">PN06PE02COP  </t>
  </si>
  <si>
    <t>Banda de recypren 3cm._BASE</t>
  </si>
  <si>
    <t xml:space="preserve">PC06PE02RELL </t>
  </si>
  <si>
    <t>Relleno hueco hormigón</t>
  </si>
  <si>
    <t xml:space="preserve">PCENCF02     </t>
  </si>
  <si>
    <t>ENCOFRADO LADRILLO 7cm.</t>
  </si>
  <si>
    <t>SG06</t>
  </si>
  <si>
    <t xml:space="preserve">SG07         </t>
  </si>
  <si>
    <t>Carpinterías y Vidrios</t>
  </si>
  <si>
    <t xml:space="preserve">07002        </t>
  </si>
  <si>
    <t>Carpintería aluminio lacado, gama media rotura puente térmico</t>
  </si>
  <si>
    <t xml:space="preserve">07003        </t>
  </si>
  <si>
    <t>Carpintería aluminio lacado, gama básica</t>
  </si>
  <si>
    <t xml:space="preserve">0706551644   </t>
  </si>
  <si>
    <t>Vidrio termoacústico CLIMALITE SILENCE 55.1(16air)44.1Si</t>
  </si>
  <si>
    <t xml:space="preserve">07066        </t>
  </si>
  <si>
    <t>Vidrio laminar de seguridad, 6+6 mm</t>
  </si>
  <si>
    <t xml:space="preserve">PN070075-100 </t>
  </si>
  <si>
    <t>Puerta tablero MDF prelacada, 1 hoja corredera 92,5cm exterior</t>
  </si>
  <si>
    <t xml:space="preserve">07075-90AB   </t>
  </si>
  <si>
    <t>Puerta tablero MDF prelacada, 1 hoja abatible 92 cm c/cerradura</t>
  </si>
  <si>
    <t xml:space="preserve">07077-90AT   </t>
  </si>
  <si>
    <t>Puerta cortafuegos EI2 60-C5, 1 hoja 92 cm, c/antipánico</t>
  </si>
  <si>
    <t>PN07077-100AT</t>
  </si>
  <si>
    <t>Puerta cortafuegos EI2 60-C5, 1 hoja 102cm, s/antipánico</t>
  </si>
  <si>
    <t>PN07078-140AT</t>
  </si>
  <si>
    <t>Puerta cortafuegos EI 60-c5, 2 hojas de 140cm de paso s/barra an</t>
  </si>
  <si>
    <t xml:space="preserve">07078-160B   </t>
  </si>
  <si>
    <t>Puerta cortafuegos EI 60-c5, 2 hojas de 160cm de paso c/barra an</t>
  </si>
  <si>
    <t xml:space="preserve">07025        </t>
  </si>
  <si>
    <t>Muelle cierrapuertas sobre puerta de aluminio</t>
  </si>
  <si>
    <t xml:space="preserve">12007        </t>
  </si>
  <si>
    <t>Electroimán para retención de puerta cortafuegos</t>
  </si>
  <si>
    <t xml:space="preserve">07064        </t>
  </si>
  <si>
    <t>Espejo incoloro 5 mm</t>
  </si>
  <si>
    <t xml:space="preserve">07023        </t>
  </si>
  <si>
    <t>Malla antipájaros en protección de hueco de ventilación</t>
  </si>
  <si>
    <t xml:space="preserve">PN07026A2    </t>
  </si>
  <si>
    <t>Doble pasamanos de acero c/ montantes</t>
  </si>
  <si>
    <t xml:space="preserve">070278       </t>
  </si>
  <si>
    <t>Doble pasamanos de acero galvanizado tubo 50 mm</t>
  </si>
  <si>
    <t xml:space="preserve">07022        </t>
  </si>
  <si>
    <t>Estructura acero separadora de zonas, pintada en varios colores</t>
  </si>
  <si>
    <t xml:space="preserve">07039        </t>
  </si>
  <si>
    <t>Barra antipánico</t>
  </si>
  <si>
    <t xml:space="preserve">074569       </t>
  </si>
  <si>
    <t>Celosía de lamas fijas orientadas 45º</t>
  </si>
  <si>
    <t xml:space="preserve">07018A       </t>
  </si>
  <si>
    <t>Soporte espejos con tablero MDF</t>
  </si>
  <si>
    <t xml:space="preserve">01234PP10    </t>
  </si>
  <si>
    <t>Suministro y colocación de portería aparcapatinetes de 10 plazas</t>
  </si>
  <si>
    <t xml:space="preserve">PNBARAND     </t>
  </si>
  <si>
    <t>Barandilla ac. inox</t>
  </si>
  <si>
    <t xml:space="preserve">PNENCIM      </t>
  </si>
  <si>
    <t>Repisa tablero fenólico</t>
  </si>
  <si>
    <t>SG07</t>
  </si>
  <si>
    <t xml:space="preserve">SG08         </t>
  </si>
  <si>
    <t>Instalación de saneamiento</t>
  </si>
  <si>
    <t xml:space="preserve">SG.08.01.003 </t>
  </si>
  <si>
    <t>Conexión de instalación saneamiento interior existente</t>
  </si>
  <si>
    <t xml:space="preserve">08040        </t>
  </si>
  <si>
    <t>Colector suspendido de PVC, serie B de 50 mm</t>
  </si>
  <si>
    <t xml:space="preserve">08039        </t>
  </si>
  <si>
    <t>Sumidero sifónico PVC salida vertical 90 mm</t>
  </si>
  <si>
    <t xml:space="preserve">08036        </t>
  </si>
  <si>
    <t>Canaleta prefabricada de hormigón polímero con tapa</t>
  </si>
  <si>
    <t xml:space="preserve">DEH023       </t>
  </si>
  <si>
    <t>Calo en forjado existente D 115 mm</t>
  </si>
  <si>
    <t xml:space="preserve">08022A       </t>
  </si>
  <si>
    <t>Colector enterrado PVC 50mm</t>
  </si>
  <si>
    <t xml:space="preserve">08016A       </t>
  </si>
  <si>
    <t>Colector enterrado PVC 110 mm</t>
  </si>
  <si>
    <t xml:space="preserve">08E125       </t>
  </si>
  <si>
    <t>Colector enterrado PVC 125 mm</t>
  </si>
  <si>
    <t xml:space="preserve">001569       </t>
  </si>
  <si>
    <t>Arqueta de paso 60x60x60cm</t>
  </si>
  <si>
    <t xml:space="preserve">SG.08.01.025 </t>
  </si>
  <si>
    <t>Arqueta sifónica 60x60x60cm</t>
  </si>
  <si>
    <t xml:space="preserve">0156392      </t>
  </si>
  <si>
    <t>Tapa hermética rellenable para arqueta</t>
  </si>
  <si>
    <t>SG08</t>
  </si>
  <si>
    <t xml:space="preserve">SG09         </t>
  </si>
  <si>
    <t>Instalación de fontanería y ACS</t>
  </si>
  <si>
    <t xml:space="preserve">C009.1       </t>
  </si>
  <si>
    <t>Agua fría</t>
  </si>
  <si>
    <t xml:space="preserve">09000        </t>
  </si>
  <si>
    <t>Certificación y legalización instalación fontaneria</t>
  </si>
  <si>
    <t xml:space="preserve">08.02        </t>
  </si>
  <si>
    <t>Instalación provisional de obra de fontanería</t>
  </si>
  <si>
    <t xml:space="preserve">09001        </t>
  </si>
  <si>
    <t>Acometida instalación fontanería, a justificar</t>
  </si>
  <si>
    <t>PA</t>
  </si>
  <si>
    <t xml:space="preserve">09002A       </t>
  </si>
  <si>
    <t>Grupo de presión Baeza 2xMulti 25-5M</t>
  </si>
  <si>
    <t xml:space="preserve">05.03.09B    </t>
  </si>
  <si>
    <t>Depósito de membrana 200 litros</t>
  </si>
  <si>
    <t xml:space="preserve">09071500     </t>
  </si>
  <si>
    <t>Descalcificador AQUALAI modelo K500VUF (5.000L/h)</t>
  </si>
  <si>
    <t xml:space="preserve">05.03.0240   </t>
  </si>
  <si>
    <t>Calderín de presión hidroneumático 40L</t>
  </si>
  <si>
    <t xml:space="preserve">05.03.0210   </t>
  </si>
  <si>
    <t>Calderín de presión hidroneumático 10L</t>
  </si>
  <si>
    <t xml:space="preserve">10113        </t>
  </si>
  <si>
    <t>Bandeja portacables "Rejiband" electrocincada 60x300 mm</t>
  </si>
  <si>
    <t xml:space="preserve">090311       </t>
  </si>
  <si>
    <t>Depósito auxliliar 1000 l polietileno alta densidad, prismático</t>
  </si>
  <si>
    <t xml:space="preserve">PN008        </t>
  </si>
  <si>
    <t>Tubería instalación interior PP-R, 50 mm</t>
  </si>
  <si>
    <t xml:space="preserve">09028        </t>
  </si>
  <si>
    <t>Tubería instalación interior PP-R, 40 mm</t>
  </si>
  <si>
    <t xml:space="preserve">09027        </t>
  </si>
  <si>
    <t>Tubería instalación interior PP-R, 32 mm</t>
  </si>
  <si>
    <t xml:space="preserve">09022        </t>
  </si>
  <si>
    <t>Tubería instalación interior PP-R 25 mm</t>
  </si>
  <si>
    <t xml:space="preserve">09026        </t>
  </si>
  <si>
    <t>Tubería instalación interior PP-R, 20 mm</t>
  </si>
  <si>
    <t xml:space="preserve">PN009        </t>
  </si>
  <si>
    <t>Encoquillado de tubería e=9mm para tubería 50mm</t>
  </si>
  <si>
    <t xml:space="preserve">EN409        </t>
  </si>
  <si>
    <t>Encoquillado de tubería e=9mm para tubería 40mm</t>
  </si>
  <si>
    <t xml:space="preserve">EN329        </t>
  </si>
  <si>
    <t>Encoquillado de tubería e=9mm para tubería 32mm</t>
  </si>
  <si>
    <t xml:space="preserve">EN259        </t>
  </si>
  <si>
    <t>Encoquillado de tubería e=9mm para tubería 25mm</t>
  </si>
  <si>
    <t xml:space="preserve">EN209        </t>
  </si>
  <si>
    <t>Encoquillado de tubería e=9mm para tubería 20mm</t>
  </si>
  <si>
    <t xml:space="preserve">05.03.01     </t>
  </si>
  <si>
    <t>Purgador manual de aire</t>
  </si>
  <si>
    <t>C009.1</t>
  </si>
  <si>
    <t xml:space="preserve">C009.2       </t>
  </si>
  <si>
    <t>Agua caliente sanitaria</t>
  </si>
  <si>
    <t xml:space="preserve">092020       </t>
  </si>
  <si>
    <t>Tubería ACS instalación interior PP-R 20 mm c/aislam</t>
  </si>
  <si>
    <t xml:space="preserve">092032       </t>
  </si>
  <si>
    <t>Tubería ACS instalación interior PP-R 32 mm c/aislam</t>
  </si>
  <si>
    <t xml:space="preserve">FN-092050    </t>
  </si>
  <si>
    <t>Tubería ACS instalación interior PP-R 40 mm c/aislam</t>
  </si>
  <si>
    <t xml:space="preserve">FN-092051    </t>
  </si>
  <si>
    <t>Tubería ACS instalación interior PP-R 50 mm c/aislam</t>
  </si>
  <si>
    <t xml:space="preserve">09220        </t>
  </si>
  <si>
    <t>Vaso de expansión cerrado 50 l</t>
  </si>
  <si>
    <t xml:space="preserve">09221        </t>
  </si>
  <si>
    <t>Bomba de circulación rotor húmedo 1"</t>
  </si>
  <si>
    <t xml:space="preserve">08052        </t>
  </si>
  <si>
    <t>Tubería para ventilación de aerotermia, PVC, 160 mm</t>
  </si>
  <si>
    <t xml:space="preserve">09230LTB     </t>
  </si>
  <si>
    <t>Bomba de calor Ferroli 260LT</t>
  </si>
  <si>
    <t>C009.2</t>
  </si>
  <si>
    <t xml:space="preserve">C009.3       </t>
  </si>
  <si>
    <t>Válvulas y elementos</t>
  </si>
  <si>
    <t xml:space="preserve">05.01.09     </t>
  </si>
  <si>
    <t>Colector polipropileno retic. PP-R, 63 mm diám.</t>
  </si>
  <si>
    <t xml:space="preserve">09043        </t>
  </si>
  <si>
    <t>Válvula de esfera 3/4" (20 mm)</t>
  </si>
  <si>
    <t xml:space="preserve">09044        </t>
  </si>
  <si>
    <t>Válvula de esfera 1" (25 mm)</t>
  </si>
  <si>
    <t xml:space="preserve">09045        </t>
  </si>
  <si>
    <t>Válvula de esfera 1 1/4" (32 mm)</t>
  </si>
  <si>
    <t xml:space="preserve">09046        </t>
  </si>
  <si>
    <t>Válvula de esfera 1 1/2" (40 mm)</t>
  </si>
  <si>
    <t xml:space="preserve">09047        </t>
  </si>
  <si>
    <t>Válvula de esfera 2 " (50 mm)</t>
  </si>
  <si>
    <t xml:space="preserve">09053        </t>
  </si>
  <si>
    <t>Válvula de retención 1 1/4" (32 mm)</t>
  </si>
  <si>
    <t xml:space="preserve">09053B       </t>
  </si>
  <si>
    <t>Válvula de retención 1 1/2" (40 mm)</t>
  </si>
  <si>
    <t xml:space="preserve">090488       </t>
  </si>
  <si>
    <t>Válvula de dureza residual</t>
  </si>
  <si>
    <t xml:space="preserve">09073        </t>
  </si>
  <si>
    <t>Llave de paso con grifo de vaciado 3/4"</t>
  </si>
  <si>
    <t xml:space="preserve">09061        </t>
  </si>
  <si>
    <t>Válvula mezcladora termostática de 3 vías PRESTO, de 1 1/4"</t>
  </si>
  <si>
    <t xml:space="preserve">09061B       </t>
  </si>
  <si>
    <t>Válvula mezcladora termostática de 3 vías ULTRAMIX, de 3/4"</t>
  </si>
  <si>
    <t xml:space="preserve">09058A       </t>
  </si>
  <si>
    <t>Válvula limitadora de presión 1 1/2" (32 mm)</t>
  </si>
  <si>
    <t xml:space="preserve">095326       </t>
  </si>
  <si>
    <t>Válvula reguladora de caudal 1 1/2"</t>
  </si>
  <si>
    <t xml:space="preserve">05.03.04     </t>
  </si>
  <si>
    <t>Manómetro de esfera, con escala de 0 a 10 kg/m2</t>
  </si>
  <si>
    <t xml:space="preserve">RO1          </t>
  </si>
  <si>
    <t>Termómetro digital Mundocontrol FN-49</t>
  </si>
  <si>
    <t xml:space="preserve">009.4        </t>
  </si>
  <si>
    <t>Filtro auto limpiante semiautomático de Klinwass de 1 1/4"</t>
  </si>
  <si>
    <t xml:space="preserve">09070        </t>
  </si>
  <si>
    <t>Válvula de equilibrado estático 3/4"</t>
  </si>
  <si>
    <t xml:space="preserve">05.03.05     </t>
  </si>
  <si>
    <t>Termómetro ø100 de bulbo y capilar 0-120ºc, toma vertical</t>
  </si>
  <si>
    <t>C009.3</t>
  </si>
  <si>
    <t xml:space="preserve">C009.4       </t>
  </si>
  <si>
    <t>Grifería y aparatos</t>
  </si>
  <si>
    <t xml:space="preserve">09401A       </t>
  </si>
  <si>
    <t>Lavabo de encimera "Mediclinics SNR036CS"</t>
  </si>
  <si>
    <t xml:space="preserve">09402B       </t>
  </si>
  <si>
    <t>Inodoro "Roca Victoria" para fluxor</t>
  </si>
  <si>
    <t xml:space="preserve">09402AD      </t>
  </si>
  <si>
    <t>Inodoro "Roca Access" tanque bajo adaptado</t>
  </si>
  <si>
    <t xml:space="preserve">09424        </t>
  </si>
  <si>
    <t>Rociador antivandálico ducha "Presto"</t>
  </si>
  <si>
    <t xml:space="preserve">09420        </t>
  </si>
  <si>
    <t>Grifería temporizada lavabo "Presto 105 ECO L" AFS</t>
  </si>
  <si>
    <t xml:space="preserve">09421A       </t>
  </si>
  <si>
    <t>Grifería temporizada lavabo "Presto 605 Palanca ECO" AFS</t>
  </si>
  <si>
    <t xml:space="preserve">09425        </t>
  </si>
  <si>
    <t>Grifería temporizada "Presto 712" Palanca</t>
  </si>
  <si>
    <t xml:space="preserve">09426        </t>
  </si>
  <si>
    <t>Grifería temporizada inodoro "Presto 1000 C ECO"</t>
  </si>
  <si>
    <t xml:space="preserve">09404        </t>
  </si>
  <si>
    <t>Pileta vertedero "Roca Garda" con grifo mural simple</t>
  </si>
  <si>
    <t xml:space="preserve">09406        </t>
  </si>
  <si>
    <t>Barra sujeción minusválidos para inodoro</t>
  </si>
  <si>
    <t xml:space="preserve">09407        </t>
  </si>
  <si>
    <t>Asiento minusválidos para ducha</t>
  </si>
  <si>
    <t xml:space="preserve">09408        </t>
  </si>
  <si>
    <t>Pasamanos minusválidos para ducha</t>
  </si>
  <si>
    <t xml:space="preserve">09411        </t>
  </si>
  <si>
    <t>Secamanos</t>
  </si>
  <si>
    <t xml:space="preserve">09465        </t>
  </si>
  <si>
    <t>Kit de alarma para minusválidos</t>
  </si>
  <si>
    <t xml:space="preserve">09405C       </t>
  </si>
  <si>
    <t>Fuente de agua refrigerada MEDICLINICS modelo FA0025C</t>
  </si>
  <si>
    <t xml:space="preserve">09403        </t>
  </si>
  <si>
    <t>Urinario "Roca Chic"</t>
  </si>
  <si>
    <t xml:space="preserve">PN_PRESTO65  </t>
  </si>
  <si>
    <t>Columna de ducha con temporizador "Presto Conjunto65"</t>
  </si>
  <si>
    <t>C009.4</t>
  </si>
  <si>
    <t>SG09</t>
  </si>
  <si>
    <t xml:space="preserve">SG10         </t>
  </si>
  <si>
    <t>Instalación de electricidad y telecomunicaciones</t>
  </si>
  <si>
    <t xml:space="preserve">C10.1        </t>
  </si>
  <si>
    <t>Electricidad</t>
  </si>
  <si>
    <t xml:space="preserve">10100A       </t>
  </si>
  <si>
    <t>Certificación y boletines de instalación electricidad</t>
  </si>
  <si>
    <t xml:space="preserve">1013642      </t>
  </si>
  <si>
    <t>Instalación provisional de obras</t>
  </si>
  <si>
    <t xml:space="preserve">101364       </t>
  </si>
  <si>
    <t>Puesta en marcha de instalación de electricidad</t>
  </si>
  <si>
    <t xml:space="preserve">10102        </t>
  </si>
  <si>
    <t>Cuadro general de baja tensión, armario 1650x1000x250 mm</t>
  </si>
  <si>
    <t xml:space="preserve">10115        </t>
  </si>
  <si>
    <t>Cable multipolar RZ1-K 0,6/1 kV, 2x1,5 mm2, Cu</t>
  </si>
  <si>
    <t xml:space="preserve">10116        </t>
  </si>
  <si>
    <t>Cable multipolar RZ1-K 0,6/1 kV, 2x2,5 mm2, Cu</t>
  </si>
  <si>
    <t xml:space="preserve">10117        </t>
  </si>
  <si>
    <t>Cable multipolar RZ1-K 0,6/1 kV, 2x4 mm2, Cu</t>
  </si>
  <si>
    <t xml:space="preserve">10120        </t>
  </si>
  <si>
    <t>Cable multipolar RZ1-K 0,6/1 kV, 4x16 mm2, Cu</t>
  </si>
  <si>
    <t xml:space="preserve">10104        </t>
  </si>
  <si>
    <t>Conductor de tierra cobre desnudo 25 mm²</t>
  </si>
  <si>
    <t xml:space="preserve">1046B010     </t>
  </si>
  <si>
    <t>Toma de datos RJ45</t>
  </si>
  <si>
    <t xml:space="preserve">1046A10A     </t>
  </si>
  <si>
    <t>Toma de corriente 16 A</t>
  </si>
  <si>
    <t xml:space="preserve">1046A10B     </t>
  </si>
  <si>
    <t>Toma de corriente empotrada 16 A</t>
  </si>
  <si>
    <t xml:space="preserve">1046A211A    </t>
  </si>
  <si>
    <t>KIT Caja de 2 módulos para suelo (1xTC16A+1xRJ45)</t>
  </si>
  <si>
    <t xml:space="preserve">1046A642A    </t>
  </si>
  <si>
    <t>KIT Caja de 6 módulos en paramento (4xTC16A+2xRJ45)</t>
  </si>
  <si>
    <t xml:space="preserve">101141A      </t>
  </si>
  <si>
    <t>Bandeja portacables "INDUCANAL CLICK" 60x100mm GC</t>
  </si>
  <si>
    <t xml:space="preserve">10114A       </t>
  </si>
  <si>
    <t>Bandeja portacables "INDUCANAL CLICK" 60x200mm GC</t>
  </si>
  <si>
    <t xml:space="preserve">101142A      </t>
  </si>
  <si>
    <t>Bandeja portacables "INDUCANAL CLICK" 60x300mm GC</t>
  </si>
  <si>
    <t xml:space="preserve">10316.2      </t>
  </si>
  <si>
    <t>Latiguillo interconexión Fuerza / Datos</t>
  </si>
  <si>
    <t xml:space="preserve">10108        </t>
  </si>
  <si>
    <t>Tubo PVC rígido 25 mm, superficie</t>
  </si>
  <si>
    <t>C10.1</t>
  </si>
  <si>
    <t xml:space="preserve">C10.2        </t>
  </si>
  <si>
    <t>Iluminación</t>
  </si>
  <si>
    <t xml:space="preserve">10202        </t>
  </si>
  <si>
    <t>Centralización de encendidos</t>
  </si>
  <si>
    <t xml:space="preserve">10201        </t>
  </si>
  <si>
    <t>Plafón led redondo blanco I-TEC, Ref. 5550407</t>
  </si>
  <si>
    <t xml:space="preserve">10203        </t>
  </si>
  <si>
    <t>Regleta industrial Airfal Delta D0051L, led</t>
  </si>
  <si>
    <t xml:space="preserve">10204        </t>
  </si>
  <si>
    <t>Luminaria estanca Airfal Supra S0108L, led</t>
  </si>
  <si>
    <t xml:space="preserve">10203A       </t>
  </si>
  <si>
    <t>Regleta industrial Airfal Delta D0051L L=1534mm</t>
  </si>
  <si>
    <t xml:space="preserve">10203B       </t>
  </si>
  <si>
    <t>Regleta industrial Airfal Delta D0050L L=1233mm</t>
  </si>
  <si>
    <t xml:space="preserve">10205        </t>
  </si>
  <si>
    <t>Alumbrado emergencia 60 lúmenes</t>
  </si>
  <si>
    <t xml:space="preserve">10206        </t>
  </si>
  <si>
    <t>Alumbrado emergencia 110 lúmenes</t>
  </si>
  <si>
    <t xml:space="preserve">10205B       </t>
  </si>
  <si>
    <t>Luminaria emergencia estanca 60 lúmenes</t>
  </si>
  <si>
    <t xml:space="preserve">10205BP1     </t>
  </si>
  <si>
    <t>Luminaria emergencia permanente estanca 110 lúmenes</t>
  </si>
  <si>
    <t xml:space="preserve">10135        </t>
  </si>
  <si>
    <t>Interruptor de superficie</t>
  </si>
  <si>
    <t xml:space="preserve">10208        </t>
  </si>
  <si>
    <t>Detector de movimiento</t>
  </si>
  <si>
    <t xml:space="preserve">PN_TIRALED   </t>
  </si>
  <si>
    <t>Tira led IP65 en perfil U para exterior</t>
  </si>
  <si>
    <t>C10.2</t>
  </si>
  <si>
    <t xml:space="preserve">C10.3        </t>
  </si>
  <si>
    <t>Telecomunicaciones</t>
  </si>
  <si>
    <t xml:space="preserve">10301        </t>
  </si>
  <si>
    <t>Acometida Telecomunicaciones</t>
  </si>
  <si>
    <t xml:space="preserve">10315        </t>
  </si>
  <si>
    <t>Cable rígido U/UTP 4 pares trenzados Cu</t>
  </si>
  <si>
    <t xml:space="preserve">10317C       </t>
  </si>
  <si>
    <t>Armario rack de telecomunicaciones U26</t>
  </si>
  <si>
    <t xml:space="preserve">103211       </t>
  </si>
  <si>
    <t>Preinstalación control de acceso</t>
  </si>
  <si>
    <t xml:space="preserve">103212       </t>
  </si>
  <si>
    <t>Preinstalación tornos de acceso</t>
  </si>
  <si>
    <t xml:space="preserve">07.04.04     </t>
  </si>
  <si>
    <t>Registro enlace 450x450x120 mm.</t>
  </si>
  <si>
    <t xml:space="preserve">10150        </t>
  </si>
  <si>
    <t>Recibido de torniquetes y portillos de control de acceso</t>
  </si>
  <si>
    <t>C10.3</t>
  </si>
  <si>
    <t xml:space="preserve">C10.4        </t>
  </si>
  <si>
    <t>Audio y megafonía</t>
  </si>
  <si>
    <t xml:space="preserve">EXT021       </t>
  </si>
  <si>
    <t>Circuito interior con cable libre de oxígeno 2x1,5mm2</t>
  </si>
  <si>
    <t xml:space="preserve">EXT021B      </t>
  </si>
  <si>
    <t>Circuito interior con cable libre de oxígeno 2x2,5mm2</t>
  </si>
  <si>
    <t xml:space="preserve">EXT022       </t>
  </si>
  <si>
    <t>Conducto PVC Flexible de 20mm</t>
  </si>
  <si>
    <t xml:space="preserve">02.06.06     </t>
  </si>
  <si>
    <t>Tubo corrugado Diam 25mm</t>
  </si>
  <si>
    <t xml:space="preserve">02.06.08     </t>
  </si>
  <si>
    <t>Tubo corrugado Diam 35mm</t>
  </si>
  <si>
    <t xml:space="preserve">02.06.07     </t>
  </si>
  <si>
    <t>Tubo rígido PVC Diam 25mm</t>
  </si>
  <si>
    <t>C10.4</t>
  </si>
  <si>
    <t>SG10</t>
  </si>
  <si>
    <t xml:space="preserve">SG11         </t>
  </si>
  <si>
    <t>Instalación de climatización y ventilación</t>
  </si>
  <si>
    <t xml:space="preserve">C11.1        </t>
  </si>
  <si>
    <t>Equipos y conexiones</t>
  </si>
  <si>
    <t xml:space="preserve">11000A       </t>
  </si>
  <si>
    <t>Certificación de instalación de climatización</t>
  </si>
  <si>
    <t>PN_GSR18 1519</t>
  </si>
  <si>
    <t>Recuperador de calor GSR 18 15/19</t>
  </si>
  <si>
    <t xml:space="preserve">PN004.1      </t>
  </si>
  <si>
    <t>Ventilador helicocentrígugo S&amp;P o SODECA 125 mm</t>
  </si>
  <si>
    <t xml:space="preserve">PN004.2      </t>
  </si>
  <si>
    <t>Ventilador helicocentrígugo S&amp;P o SODECA 90 mm</t>
  </si>
  <si>
    <t xml:space="preserve">11185        </t>
  </si>
  <si>
    <t>Emisor eléctrico 2000 W</t>
  </si>
  <si>
    <t xml:space="preserve">11123625     </t>
  </si>
  <si>
    <t>Detector sensor CO2</t>
  </si>
  <si>
    <t xml:space="preserve">11160        </t>
  </si>
  <si>
    <t>Carga de gas refrigerante R-410A</t>
  </si>
  <si>
    <t xml:space="preserve">111025       </t>
  </si>
  <si>
    <t>Puesta en marcha</t>
  </si>
  <si>
    <t xml:space="preserve">111912B      </t>
  </si>
  <si>
    <t>Bomba de condensados SAUERMANN</t>
  </si>
  <si>
    <t xml:space="preserve">11052        </t>
  </si>
  <si>
    <t>Cable bus de comunicaciones</t>
  </si>
  <si>
    <t xml:space="preserve">0803920B     </t>
  </si>
  <si>
    <t>Colector suspendido de PVC, serie B de 20 mm</t>
  </si>
  <si>
    <t xml:space="preserve">PN_AV36NMVE  </t>
  </si>
  <si>
    <t>Conjunto exterior HAIER AV36NMVETA MRV 5-H Haier</t>
  </si>
  <si>
    <t>PN_HAIERAS072</t>
  </si>
  <si>
    <t>Unidad interior split mural AS072MNERAC MRV Haier</t>
  </si>
  <si>
    <t xml:space="preserve">PN_HAB182MCE </t>
  </si>
  <si>
    <t>Unidad interior cassette de 4 vías panel mini AB182MRERA(M) MRV</t>
  </si>
  <si>
    <t xml:space="preserve">PN_HAB242MRE </t>
  </si>
  <si>
    <t>Unidad interior cassette de 4 vías panel mini AB242MRERA MRV</t>
  </si>
  <si>
    <t xml:space="preserve">PN_HAB282MRE </t>
  </si>
  <si>
    <t>Unidad interior cassette de 4 vías panel mini AB282MRERA MRV</t>
  </si>
  <si>
    <t xml:space="preserve">PN_HPB620KB  </t>
  </si>
  <si>
    <t>Panel decorativo Round Flow 360º Cassette 4 vías Haier" 62x62</t>
  </si>
  <si>
    <t xml:space="preserve">PN_HPB920KB  </t>
  </si>
  <si>
    <t>Panel decorativo Round Flow 360º Cassette 4 vías Haier" 92x92</t>
  </si>
  <si>
    <t>PN_HCSA164DBT</t>
  </si>
  <si>
    <t>Control centralizado modelo HC-SA164DBT "Haier"</t>
  </si>
  <si>
    <t>PN_HIWA164DBI</t>
  </si>
  <si>
    <t>Módulo WiFi modelo HI-WA164DBI "Haier"</t>
  </si>
  <si>
    <t>PN_HW-PA201AB</t>
  </si>
  <si>
    <t>Control de grupo modelo HW-PA201ABK "Haier"</t>
  </si>
  <si>
    <t>C11.1</t>
  </si>
  <si>
    <t xml:space="preserve">C11.2        </t>
  </si>
  <si>
    <t>Conexiones</t>
  </si>
  <si>
    <t xml:space="preserve">FQG-B335A    </t>
  </si>
  <si>
    <t>Derivador frigorífico modelo FQG-B335A para sistema MRV Haier</t>
  </si>
  <si>
    <t xml:space="preserve">FQG-B506A    </t>
  </si>
  <si>
    <t>Derivador frigorífico modelo FQG-B506A para sistema MRV Haier</t>
  </si>
  <si>
    <t xml:space="preserve">FQG-B730A    </t>
  </si>
  <si>
    <t>Derivador frigorífico modelo FQG-B730A para sistema MRV Haier</t>
  </si>
  <si>
    <t xml:space="preserve">FQG-B1350A   </t>
  </si>
  <si>
    <t>Derivador frigorífico modelo FQG-B1350A para sistema MRV Haier</t>
  </si>
  <si>
    <t xml:space="preserve">HZG-20B      </t>
  </si>
  <si>
    <t>Kit de conexión modelo HZG-20B MRV Haier</t>
  </si>
  <si>
    <t xml:space="preserve">11158A5      </t>
  </si>
  <si>
    <t>Línea frigorífica doble cobre 1 5/8" (41,27mm) + 3/4" (19,05mm)</t>
  </si>
  <si>
    <t xml:space="preserve">11159A5      </t>
  </si>
  <si>
    <t>Línea frigorífica doble cobre 1 3/8" (34,90) + 3/4" (22,20mm)</t>
  </si>
  <si>
    <t xml:space="preserve">11159A2      </t>
  </si>
  <si>
    <t>Línea frigorífica doble cobre 1 3/8" (34,90) + 7/8" (22,20mm)</t>
  </si>
  <si>
    <t xml:space="preserve">11170A5      </t>
  </si>
  <si>
    <t>Línea frigorífica doble cobre 7/8" (22,20mm)  + 1/2" (12,7mm)</t>
  </si>
  <si>
    <t xml:space="preserve">11154A3      </t>
  </si>
  <si>
    <t>Línea frigorífica doble cobre 3/4" (19,05mm)  + 1/2" (12,7mm)</t>
  </si>
  <si>
    <t xml:space="preserve">11152A1      </t>
  </si>
  <si>
    <t>Línea frigorífica doble cobre 1/2" (12,7mm) + 1/4" (6,32mm)</t>
  </si>
  <si>
    <t xml:space="preserve">11153A2      </t>
  </si>
  <si>
    <t>Línea frigorífica doble cobre 5/8" (15,87mm) + 3/8" (9,52mm)</t>
  </si>
  <si>
    <t xml:space="preserve">11151A1      </t>
  </si>
  <si>
    <t>Línea frigorífica doble cobre 3/8" (9,52mm) + 1/4" (6,32mm)</t>
  </si>
  <si>
    <t xml:space="preserve">11154A2      </t>
  </si>
  <si>
    <t>Línea frigorífica doble cobre 3/4" (19,05mm) + 3/8" (9,52mm)</t>
  </si>
  <si>
    <t xml:space="preserve">11157A4      </t>
  </si>
  <si>
    <t>Línea frigorífica doble cobre 1 1/8" (28,58mm) + 5/8" (15,87mm)</t>
  </si>
  <si>
    <t xml:space="preserve">11156A3      </t>
  </si>
  <si>
    <t>Línea frigorífica doble cobre 1 1/8" (28,58mm) + 1/2"  (12,7mm)</t>
  </si>
  <si>
    <t xml:space="preserve">11155A2      </t>
  </si>
  <si>
    <t>Línea frigorífica doble cobre 7/8" (22,20mm)  + 3/8"  (9,52mm)</t>
  </si>
  <si>
    <t xml:space="preserve">11158A1      </t>
  </si>
  <si>
    <t>Línea frigorífica doble cobre 1 5/8" (41,27mm) + 1/4" (6,32mm)</t>
  </si>
  <si>
    <t>C11.2</t>
  </si>
  <si>
    <t xml:space="preserve">C11.3        </t>
  </si>
  <si>
    <t>Difusión</t>
  </si>
  <si>
    <t xml:space="preserve">11260        </t>
  </si>
  <si>
    <t>Boca de extracción diam 100 mm</t>
  </si>
  <si>
    <t xml:space="preserve">11211        </t>
  </si>
  <si>
    <t>Conducto de lana mineral "Climaver Neto"</t>
  </si>
  <si>
    <t>m2</t>
  </si>
  <si>
    <t xml:space="preserve">PM0012       </t>
  </si>
  <si>
    <t>Conducto de chapa galvanizada 200 mm diametro y  0,6 mm</t>
  </si>
  <si>
    <t xml:space="preserve">PM0013       </t>
  </si>
  <si>
    <t>Conducto de chapa galvanizada 300 mm diametro y 0,6 mm</t>
  </si>
  <si>
    <t xml:space="preserve">1125520X10B  </t>
  </si>
  <si>
    <t>Rejilla impulsion/retorno 300x100mm, 20-45 de Madel</t>
  </si>
  <si>
    <t xml:space="preserve">11255760X50  </t>
  </si>
  <si>
    <t>Rejilla de intemperie ventilación 600x500mm</t>
  </si>
  <si>
    <t>C11.3</t>
  </si>
  <si>
    <t>SG11</t>
  </si>
  <si>
    <t xml:space="preserve">SG12         </t>
  </si>
  <si>
    <t>Instalación de protección contra incendios</t>
  </si>
  <si>
    <t xml:space="preserve">03264        </t>
  </si>
  <si>
    <t>Certificación de instalación de PCI</t>
  </si>
  <si>
    <t xml:space="preserve">12001        </t>
  </si>
  <si>
    <t>Acometida instalación protección contra incendios, a justificar</t>
  </si>
  <si>
    <t xml:space="preserve">12020        </t>
  </si>
  <si>
    <t>Boca de incendio equipada</t>
  </si>
  <si>
    <t xml:space="preserve">12031C       </t>
  </si>
  <si>
    <t>Depósitos para reserva agua PCI de 3000L</t>
  </si>
  <si>
    <t xml:space="preserve">1203370B     </t>
  </si>
  <si>
    <t>Grupo de presión contra incendios BOMDESA GIEU 12/70</t>
  </si>
  <si>
    <t xml:space="preserve">12038        </t>
  </si>
  <si>
    <t>Red de distribución de agua de 2" PP-R</t>
  </si>
  <si>
    <t xml:space="preserve">12037        </t>
  </si>
  <si>
    <t>Red de distribución de agua de 1 1/2" PP-R</t>
  </si>
  <si>
    <t xml:space="preserve">12021        </t>
  </si>
  <si>
    <t>Extintor polvo ABC polivalente 6kg</t>
  </si>
  <si>
    <t xml:space="preserve">12022        </t>
  </si>
  <si>
    <t>Extintor nieve carbónica CO2 5kg</t>
  </si>
  <si>
    <t xml:space="preserve">12023        </t>
  </si>
  <si>
    <t>Señalización de equipos contra incendios, fotoluminiscente</t>
  </si>
  <si>
    <t xml:space="preserve">NEMOS        </t>
  </si>
  <si>
    <t>Señalización de medios de evacuación, fotoluminiscente</t>
  </si>
  <si>
    <t xml:space="preserve">12PUL-SETA   </t>
  </si>
  <si>
    <t>Interruptor de Botón de Presión para Parada de Emergencia</t>
  </si>
  <si>
    <t xml:space="preserve">12033        </t>
  </si>
  <si>
    <t>Sellado de penetraciones: manguito cortafuego</t>
  </si>
  <si>
    <t xml:space="preserve">12034        </t>
  </si>
  <si>
    <t>Sellado de paso de cables con almohadillas intumescentes</t>
  </si>
  <si>
    <t xml:space="preserve">1200-6       </t>
  </si>
  <si>
    <t>Central de detección automática de incendios de 6 zonas</t>
  </si>
  <si>
    <t xml:space="preserve">12003        </t>
  </si>
  <si>
    <t>Detector óptico de humos</t>
  </si>
  <si>
    <t xml:space="preserve">12004        </t>
  </si>
  <si>
    <t>Pulsador de alarma, con tapa</t>
  </si>
  <si>
    <t xml:space="preserve">12005        </t>
  </si>
  <si>
    <t>Sirena</t>
  </si>
  <si>
    <t xml:space="preserve">PN_CABLEPCI  </t>
  </si>
  <si>
    <t>Cableado apantallado 1,5 mm2 + PVC RIGIDO</t>
  </si>
  <si>
    <t>SG12</t>
  </si>
  <si>
    <t xml:space="preserve">SG13         </t>
  </si>
  <si>
    <t>Gestión de residuos</t>
  </si>
  <si>
    <t xml:space="preserve">14001        </t>
  </si>
  <si>
    <t>Transporte residuos inertes sin clasificar, contenedor 5 m3</t>
  </si>
  <si>
    <t>SG13</t>
  </si>
  <si>
    <t xml:space="preserve">SG14         </t>
  </si>
  <si>
    <t>Seguridad y salud</t>
  </si>
  <si>
    <t xml:space="preserve">10.01        </t>
  </si>
  <si>
    <t>SEGURIDAD Y SALUD</t>
  </si>
  <si>
    <t>SG14</t>
  </si>
  <si>
    <t>83BILBAO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</si>
</sst>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8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3" fillId="0" borderId="0" xfId="0" applyFont="1"/>
    <xf numFmtId="0" fontId="4" fillId="0" borderId="0" xfId="0" applyFont="1" applyAlignment="1">
      <alignment vertical="top"/>
    </xf>
    <xf numFmtId="49" fontId="5" fillId="0" borderId="0" xfId="0" applyNumberFormat="1" applyFont="1" applyAlignment="1">
      <alignment vertical="top"/>
    </xf>
    <xf numFmtId="49" fontId="5" fillId="0" borderId="0" xfId="0" applyNumberFormat="1" applyFont="1" applyAlignment="1">
      <alignment vertical="top" wrapText="1"/>
    </xf>
    <xf numFmtId="49" fontId="5" fillId="0" borderId="0" xfId="0" applyNumberFormat="1" applyFont="1" applyAlignment="1">
      <alignment horizontal="right" vertical="top"/>
    </xf>
    <xf numFmtId="49" fontId="2" fillId="3" borderId="0" xfId="0" applyNumberFormat="1" applyFont="1" applyFill="1" applyAlignment="1">
      <alignment vertical="top"/>
    </xf>
    <xf numFmtId="49" fontId="2" fillId="3" borderId="0" xfId="0" applyNumberFormat="1" applyFont="1" applyFill="1" applyAlignment="1">
      <alignment vertical="top" wrapText="1"/>
    </xf>
    <xf numFmtId="3" fontId="2" fillId="2" borderId="0" xfId="0" applyNumberFormat="1" applyFont="1" applyFill="1" applyAlignment="1">
      <alignment vertical="top"/>
    </xf>
    <xf numFmtId="4" fontId="2" fillId="2" borderId="0" xfId="0" applyNumberFormat="1" applyFont="1" applyFill="1" applyAlignment="1">
      <alignment vertical="top"/>
    </xf>
    <xf numFmtId="49" fontId="2" fillId="4" borderId="0" xfId="0" applyNumberFormat="1" applyFont="1" applyFill="1" applyAlignment="1">
      <alignment vertical="top"/>
    </xf>
    <xf numFmtId="49" fontId="2" fillId="4" borderId="0" xfId="0" applyNumberFormat="1" applyFont="1" applyFill="1" applyAlignment="1">
      <alignment vertical="top" wrapText="1"/>
    </xf>
    <xf numFmtId="49" fontId="1" fillId="0" borderId="0" xfId="0" applyNumberFormat="1" applyFont="1" applyAlignment="1">
      <alignment vertical="top"/>
    </xf>
    <xf numFmtId="49" fontId="1" fillId="0" borderId="0" xfId="0" applyNumberFormat="1" applyFont="1" applyAlignment="1">
      <alignment vertical="top" wrapText="1"/>
    </xf>
    <xf numFmtId="4" fontId="1" fillId="0" borderId="0" xfId="0" applyNumberFormat="1" applyFont="1" applyAlignment="1">
      <alignment vertical="top"/>
    </xf>
    <xf numFmtId="4" fontId="1" fillId="2" borderId="0" xfId="0" applyNumberFormat="1" applyFont="1" applyFill="1" applyAlignment="1">
      <alignment vertical="top"/>
    </xf>
    <xf numFmtId="0" fontId="1" fillId="0" borderId="0" xfId="0" applyFont="1" applyAlignment="1">
      <alignment vertical="top"/>
    </xf>
    <xf numFmtId="49" fontId="2" fillId="0" borderId="0" xfId="0" applyNumberFormat="1" applyFont="1" applyAlignment="1">
      <alignment vertical="top" wrapText="1"/>
    </xf>
    <xf numFmtId="0" fontId="1" fillId="5" borderId="0" xfId="0" applyFont="1" applyFill="1" applyAlignment="1">
      <alignment vertical="top"/>
    </xf>
    <xf numFmtId="0" fontId="1" fillId="5" borderId="0" xfId="0" applyFont="1" applyFill="1" applyAlignment="1">
      <alignment vertical="top" wrapText="1"/>
    </xf>
    <xf numFmtId="3" fontId="1" fillId="0" borderId="0" xfId="0" applyNumberFormat="1" applyFont="1" applyAlignment="1">
      <alignment vertical="top"/>
    </xf>
    <xf numFmtId="0" fontId="1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552450</xdr:colOff>
      <xdr:row>0</xdr:row>
      <xdr:rowOff>755935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562600" cy="7559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03"/>
  <sheetViews>
    <sheetView tabSelected="1" workbookViewId="0">
      <pane xSplit="4" ySplit="3" topLeftCell="E4" activePane="bottomRight" state="frozen"/>
      <selection pane="topRight" activeCell="E1" sqref="E1"/>
      <selection pane="bottomLeft" activeCell="A4" sqref="A4"/>
      <selection pane="bottomRight" activeCell="G1" sqref="A1:G1048576"/>
    </sheetView>
  </sheetViews>
  <sheetFormatPr baseColWidth="10" defaultRowHeight="15" x14ac:dyDescent="0.25"/>
  <cols>
    <col min="1" max="1" width="15.5703125" bestFit="1" customWidth="1"/>
    <col min="2" max="2" width="6.5703125" customWidth="1"/>
    <col min="3" max="3" width="3.7109375" customWidth="1"/>
    <col min="4" max="4" width="32.7109375" customWidth="1"/>
    <col min="5" max="5" width="7.85546875" customWidth="1"/>
    <col min="6" max="7" width="8.7109375" customWidth="1"/>
  </cols>
  <sheetData>
    <row r="1" spans="1:7" ht="72.75" customHeight="1" x14ac:dyDescent="0.25">
      <c r="A1" s="1" t="s">
        <v>0</v>
      </c>
      <c r="B1" s="1"/>
      <c r="C1" s="1"/>
      <c r="D1" s="1"/>
      <c r="E1" s="1"/>
      <c r="F1" s="1"/>
      <c r="G1" s="1"/>
    </row>
    <row r="2" spans="1:7" ht="18.75" x14ac:dyDescent="0.25">
      <c r="A2" s="2" t="s">
        <v>1</v>
      </c>
      <c r="B2" s="2"/>
      <c r="C2" s="2"/>
      <c r="D2" s="2"/>
      <c r="E2" s="2"/>
      <c r="F2" s="2"/>
      <c r="G2" s="2"/>
    </row>
    <row r="3" spans="1:7" x14ac:dyDescent="0.25">
      <c r="A3" s="3" t="s">
        <v>2</v>
      </c>
      <c r="B3" s="3" t="s">
        <v>5</v>
      </c>
      <c r="C3" s="3" t="s">
        <v>6</v>
      </c>
      <c r="D3" s="4" t="s">
        <v>3</v>
      </c>
      <c r="E3" s="5" t="s">
        <v>7</v>
      </c>
      <c r="F3" s="5" t="s">
        <v>8</v>
      </c>
      <c r="G3" s="5" t="s">
        <v>4</v>
      </c>
    </row>
    <row r="4" spans="1:7" x14ac:dyDescent="0.25">
      <c r="A4" s="6" t="s">
        <v>9</v>
      </c>
      <c r="B4" s="6" t="s">
        <v>11</v>
      </c>
      <c r="C4" s="6" t="s">
        <v>12</v>
      </c>
      <c r="D4" s="7" t="s">
        <v>10</v>
      </c>
      <c r="E4" s="8">
        <f>E13</f>
        <v>1</v>
      </c>
      <c r="F4" s="9">
        <f>F13</f>
        <v>9976.41</v>
      </c>
      <c r="G4" s="9">
        <f>G13</f>
        <v>9976.41</v>
      </c>
    </row>
    <row r="5" spans="1:7" x14ac:dyDescent="0.25">
      <c r="A5" s="10" t="s">
        <v>13</v>
      </c>
      <c r="B5" s="10" t="s">
        <v>11</v>
      </c>
      <c r="C5" s="10" t="s">
        <v>12</v>
      </c>
      <c r="D5" s="11" t="s">
        <v>14</v>
      </c>
      <c r="E5" s="9">
        <f>E7</f>
        <v>1</v>
      </c>
      <c r="F5" s="9">
        <f>F7</f>
        <v>9917.9500000000007</v>
      </c>
      <c r="G5" s="9">
        <f>G7</f>
        <v>9917.9500000000007</v>
      </c>
    </row>
    <row r="6" spans="1:7" ht="22.5" x14ac:dyDescent="0.25">
      <c r="A6" s="12" t="s">
        <v>15</v>
      </c>
      <c r="B6" s="12" t="s">
        <v>17</v>
      </c>
      <c r="C6" s="12" t="s">
        <v>18</v>
      </c>
      <c r="D6" s="13" t="s">
        <v>16</v>
      </c>
      <c r="E6" s="14">
        <v>197.49</v>
      </c>
      <c r="F6" s="14">
        <v>50.22</v>
      </c>
      <c r="G6" s="15">
        <f>ROUND(E6*F6,2)</f>
        <v>9917.9500000000007</v>
      </c>
    </row>
    <row r="7" spans="1:7" x14ac:dyDescent="0.25">
      <c r="A7" s="16"/>
      <c r="B7" s="16"/>
      <c r="C7" s="16"/>
      <c r="D7" s="17" t="s">
        <v>19</v>
      </c>
      <c r="E7" s="14">
        <v>1</v>
      </c>
      <c r="F7" s="9">
        <f>G6</f>
        <v>9917.9500000000007</v>
      </c>
      <c r="G7" s="9">
        <f>ROUND(F7*E7,2)</f>
        <v>9917.9500000000007</v>
      </c>
    </row>
    <row r="8" spans="1:7" ht="3" customHeight="1" x14ac:dyDescent="0.25">
      <c r="A8" s="18"/>
      <c r="B8" s="18"/>
      <c r="C8" s="18"/>
      <c r="D8" s="19"/>
      <c r="E8" s="18"/>
      <c r="F8" s="18"/>
      <c r="G8" s="18"/>
    </row>
    <row r="9" spans="1:7" x14ac:dyDescent="0.25">
      <c r="A9" s="10" t="s">
        <v>20</v>
      </c>
      <c r="B9" s="10" t="s">
        <v>11</v>
      </c>
      <c r="C9" s="10" t="s">
        <v>12</v>
      </c>
      <c r="D9" s="11" t="s">
        <v>21</v>
      </c>
      <c r="E9" s="9">
        <f>E11</f>
        <v>1</v>
      </c>
      <c r="F9" s="9">
        <f>F11</f>
        <v>58.46</v>
      </c>
      <c r="G9" s="9">
        <f>G11</f>
        <v>58.46</v>
      </c>
    </row>
    <row r="10" spans="1:7" x14ac:dyDescent="0.25">
      <c r="A10" s="12" t="s">
        <v>22</v>
      </c>
      <c r="B10" s="12" t="s">
        <v>17</v>
      </c>
      <c r="C10" s="12" t="s">
        <v>18</v>
      </c>
      <c r="D10" s="13" t="s">
        <v>23</v>
      </c>
      <c r="E10" s="14">
        <v>2.1</v>
      </c>
      <c r="F10" s="14">
        <v>27.84</v>
      </c>
      <c r="G10" s="15">
        <f>ROUND(E10*F10,2)</f>
        <v>58.46</v>
      </c>
    </row>
    <row r="11" spans="1:7" x14ac:dyDescent="0.25">
      <c r="A11" s="16"/>
      <c r="B11" s="16"/>
      <c r="C11" s="16"/>
      <c r="D11" s="17" t="s">
        <v>24</v>
      </c>
      <c r="E11" s="14">
        <v>1</v>
      </c>
      <c r="F11" s="9">
        <f>G10</f>
        <v>58.46</v>
      </c>
      <c r="G11" s="9">
        <f>ROUND(F11*E11,2)</f>
        <v>58.46</v>
      </c>
    </row>
    <row r="12" spans="1:7" ht="3" customHeight="1" x14ac:dyDescent="0.25">
      <c r="A12" s="18"/>
      <c r="B12" s="18"/>
      <c r="C12" s="18"/>
      <c r="D12" s="19"/>
      <c r="E12" s="18"/>
      <c r="F12" s="18"/>
      <c r="G12" s="18"/>
    </row>
    <row r="13" spans="1:7" x14ac:dyDescent="0.25">
      <c r="A13" s="16"/>
      <c r="B13" s="16"/>
      <c r="C13" s="16"/>
      <c r="D13" s="17" t="s">
        <v>25</v>
      </c>
      <c r="E13" s="20">
        <v>1</v>
      </c>
      <c r="F13" s="9">
        <f>G7+G11</f>
        <v>9976.41</v>
      </c>
      <c r="G13" s="9">
        <f>ROUND(F13*E13,2)</f>
        <v>9976.41</v>
      </c>
    </row>
    <row r="14" spans="1:7" ht="3" customHeight="1" x14ac:dyDescent="0.25">
      <c r="A14" s="18"/>
      <c r="B14" s="18"/>
      <c r="C14" s="18"/>
      <c r="D14" s="19"/>
      <c r="E14" s="18"/>
      <c r="F14" s="18"/>
      <c r="G14" s="18"/>
    </row>
    <row r="15" spans="1:7" x14ac:dyDescent="0.25">
      <c r="A15" s="6" t="s">
        <v>26</v>
      </c>
      <c r="B15" s="6" t="s">
        <v>11</v>
      </c>
      <c r="C15" s="6" t="s">
        <v>12</v>
      </c>
      <c r="D15" s="7" t="s">
        <v>27</v>
      </c>
      <c r="E15" s="8">
        <f>E23</f>
        <v>1</v>
      </c>
      <c r="F15" s="9">
        <f>F23</f>
        <v>8854.85</v>
      </c>
      <c r="G15" s="9">
        <f>G23</f>
        <v>8854.85</v>
      </c>
    </row>
    <row r="16" spans="1:7" x14ac:dyDescent="0.25">
      <c r="A16" s="10" t="s">
        <v>28</v>
      </c>
      <c r="B16" s="10" t="s">
        <v>11</v>
      </c>
      <c r="C16" s="10" t="s">
        <v>12</v>
      </c>
      <c r="D16" s="11" t="s">
        <v>27</v>
      </c>
      <c r="E16" s="9">
        <f>E21</f>
        <v>1</v>
      </c>
      <c r="F16" s="9">
        <f>F21</f>
        <v>8854.85</v>
      </c>
      <c r="G16" s="9">
        <f>G21</f>
        <v>8854.85</v>
      </c>
    </row>
    <row r="17" spans="1:7" x14ac:dyDescent="0.25">
      <c r="A17" s="12" t="s">
        <v>29</v>
      </c>
      <c r="B17" s="12" t="s">
        <v>17</v>
      </c>
      <c r="C17" s="12" t="s">
        <v>31</v>
      </c>
      <c r="D17" s="13" t="s">
        <v>30</v>
      </c>
      <c r="E17" s="14">
        <v>4</v>
      </c>
      <c r="F17" s="14">
        <v>49.31</v>
      </c>
      <c r="G17" s="15">
        <f>ROUND(E17*F17,2)</f>
        <v>197.24</v>
      </c>
    </row>
    <row r="18" spans="1:7" x14ac:dyDescent="0.25">
      <c r="A18" s="12" t="s">
        <v>32</v>
      </c>
      <c r="B18" s="12" t="s">
        <v>17</v>
      </c>
      <c r="C18" s="12" t="s">
        <v>34</v>
      </c>
      <c r="D18" s="13" t="s">
        <v>33</v>
      </c>
      <c r="E18" s="14">
        <v>984.93</v>
      </c>
      <c r="F18" s="14">
        <v>5.61</v>
      </c>
      <c r="G18" s="15">
        <f>ROUND(E18*F18,2)</f>
        <v>5525.46</v>
      </c>
    </row>
    <row r="19" spans="1:7" x14ac:dyDescent="0.25">
      <c r="A19" s="12" t="s">
        <v>35</v>
      </c>
      <c r="B19" s="12" t="s">
        <v>17</v>
      </c>
      <c r="C19" s="12" t="s">
        <v>18</v>
      </c>
      <c r="D19" s="13" t="s">
        <v>36</v>
      </c>
      <c r="E19" s="14">
        <v>20</v>
      </c>
      <c r="F19" s="14">
        <v>110.02</v>
      </c>
      <c r="G19" s="15">
        <f>ROUND(E19*F19,2)</f>
        <v>2200.4</v>
      </c>
    </row>
    <row r="20" spans="1:7" x14ac:dyDescent="0.25">
      <c r="A20" s="12" t="s">
        <v>37</v>
      </c>
      <c r="B20" s="12" t="s">
        <v>17</v>
      </c>
      <c r="C20" s="12" t="s">
        <v>18</v>
      </c>
      <c r="D20" s="13" t="s">
        <v>38</v>
      </c>
      <c r="E20" s="14">
        <v>34.130000000000003</v>
      </c>
      <c r="F20" s="14">
        <v>27.3</v>
      </c>
      <c r="G20" s="15">
        <f>ROUND(E20*F20,2)</f>
        <v>931.75</v>
      </c>
    </row>
    <row r="21" spans="1:7" x14ac:dyDescent="0.25">
      <c r="A21" s="16"/>
      <c r="B21" s="16"/>
      <c r="C21" s="16"/>
      <c r="D21" s="17" t="s">
        <v>39</v>
      </c>
      <c r="E21" s="14">
        <v>1</v>
      </c>
      <c r="F21" s="9">
        <f>G17+G18+G19+G20</f>
        <v>8854.85</v>
      </c>
      <c r="G21" s="9">
        <f>ROUND(F21*E21,2)</f>
        <v>8854.85</v>
      </c>
    </row>
    <row r="22" spans="1:7" ht="3" customHeight="1" x14ac:dyDescent="0.25">
      <c r="A22" s="18"/>
      <c r="B22" s="18"/>
      <c r="C22" s="18"/>
      <c r="D22" s="19"/>
      <c r="E22" s="18"/>
      <c r="F22" s="18"/>
      <c r="G22" s="18"/>
    </row>
    <row r="23" spans="1:7" x14ac:dyDescent="0.25">
      <c r="A23" s="16"/>
      <c r="B23" s="16"/>
      <c r="C23" s="16"/>
      <c r="D23" s="17" t="s">
        <v>40</v>
      </c>
      <c r="E23" s="20">
        <v>1</v>
      </c>
      <c r="F23" s="9">
        <f>G21</f>
        <v>8854.85</v>
      </c>
      <c r="G23" s="9">
        <f>ROUND(F23*E23,2)</f>
        <v>8854.85</v>
      </c>
    </row>
    <row r="24" spans="1:7" ht="3" customHeight="1" x14ac:dyDescent="0.25">
      <c r="A24" s="18"/>
      <c r="B24" s="18"/>
      <c r="C24" s="18"/>
      <c r="D24" s="19"/>
      <c r="E24" s="18"/>
      <c r="F24" s="18"/>
      <c r="G24" s="18"/>
    </row>
    <row r="25" spans="1:7" x14ac:dyDescent="0.25">
      <c r="A25" s="6" t="s">
        <v>41</v>
      </c>
      <c r="B25" s="6" t="s">
        <v>11</v>
      </c>
      <c r="C25" s="6" t="s">
        <v>12</v>
      </c>
      <c r="D25" s="7" t="s">
        <v>42</v>
      </c>
      <c r="E25" s="8">
        <f>E71</f>
        <v>1</v>
      </c>
      <c r="F25" s="9">
        <f>F71</f>
        <v>90696.52</v>
      </c>
      <c r="G25" s="9">
        <f>G71</f>
        <v>90696.52</v>
      </c>
    </row>
    <row r="26" spans="1:7" x14ac:dyDescent="0.25">
      <c r="A26" s="10" t="s">
        <v>43</v>
      </c>
      <c r="B26" s="10" t="s">
        <v>11</v>
      </c>
      <c r="C26" s="10" t="s">
        <v>12</v>
      </c>
      <c r="D26" s="11" t="s">
        <v>44</v>
      </c>
      <c r="E26" s="9">
        <f>E30</f>
        <v>1</v>
      </c>
      <c r="F26" s="9">
        <f>F30</f>
        <v>9537.2099999999991</v>
      </c>
      <c r="G26" s="9">
        <f>G30</f>
        <v>9537.2099999999991</v>
      </c>
    </row>
    <row r="27" spans="1:7" ht="22.5" x14ac:dyDescent="0.25">
      <c r="A27" s="12" t="s">
        <v>45</v>
      </c>
      <c r="B27" s="12" t="s">
        <v>17</v>
      </c>
      <c r="C27" s="12" t="s">
        <v>18</v>
      </c>
      <c r="D27" s="13" t="s">
        <v>46</v>
      </c>
      <c r="E27" s="14">
        <v>158.19999999999999</v>
      </c>
      <c r="F27" s="14">
        <v>45.59</v>
      </c>
      <c r="G27" s="15">
        <f>ROUND(E27*F27,2)</f>
        <v>7212.34</v>
      </c>
    </row>
    <row r="28" spans="1:7" ht="22.5" x14ac:dyDescent="0.25">
      <c r="A28" s="12" t="s">
        <v>47</v>
      </c>
      <c r="B28" s="12" t="s">
        <v>17</v>
      </c>
      <c r="C28" s="12" t="s">
        <v>18</v>
      </c>
      <c r="D28" s="13" t="s">
        <v>48</v>
      </c>
      <c r="E28" s="14">
        <v>43.74</v>
      </c>
      <c r="F28" s="14">
        <v>46.24</v>
      </c>
      <c r="G28" s="15">
        <f>ROUND(E28*F28,2)</f>
        <v>2022.54</v>
      </c>
    </row>
    <row r="29" spans="1:7" x14ac:dyDescent="0.25">
      <c r="A29" s="12" t="s">
        <v>49</v>
      </c>
      <c r="B29" s="12" t="s">
        <v>17</v>
      </c>
      <c r="C29" s="12" t="s">
        <v>18</v>
      </c>
      <c r="D29" s="13" t="s">
        <v>50</v>
      </c>
      <c r="E29" s="14">
        <v>7.2</v>
      </c>
      <c r="F29" s="14">
        <v>41.99</v>
      </c>
      <c r="G29" s="15">
        <f>ROUND(E29*F29,2)</f>
        <v>302.33</v>
      </c>
    </row>
    <row r="30" spans="1:7" x14ac:dyDescent="0.25">
      <c r="A30" s="16"/>
      <c r="B30" s="16"/>
      <c r="C30" s="16"/>
      <c r="D30" s="17" t="s">
        <v>51</v>
      </c>
      <c r="E30" s="14">
        <v>1</v>
      </c>
      <c r="F30" s="9">
        <f>G27+G28+G29</f>
        <v>9537.2099999999991</v>
      </c>
      <c r="G30" s="9">
        <f>ROUND(F30*E30,2)</f>
        <v>9537.2099999999991</v>
      </c>
    </row>
    <row r="31" spans="1:7" ht="3" customHeight="1" x14ac:dyDescent="0.25">
      <c r="A31" s="18"/>
      <c r="B31" s="18"/>
      <c r="C31" s="18"/>
      <c r="D31" s="19"/>
      <c r="E31" s="18"/>
      <c r="F31" s="18"/>
      <c r="G31" s="18"/>
    </row>
    <row r="32" spans="1:7" x14ac:dyDescent="0.25">
      <c r="A32" s="10" t="s">
        <v>52</v>
      </c>
      <c r="B32" s="10" t="s">
        <v>11</v>
      </c>
      <c r="C32" s="10" t="s">
        <v>12</v>
      </c>
      <c r="D32" s="11" t="s">
        <v>53</v>
      </c>
      <c r="E32" s="9">
        <f>E39</f>
        <v>1</v>
      </c>
      <c r="F32" s="9">
        <f>F39</f>
        <v>24472.69</v>
      </c>
      <c r="G32" s="9">
        <f>G39</f>
        <v>24472.69</v>
      </c>
    </row>
    <row r="33" spans="1:7" ht="22.5" x14ac:dyDescent="0.25">
      <c r="A33" s="12" t="s">
        <v>54</v>
      </c>
      <c r="B33" s="12" t="s">
        <v>17</v>
      </c>
      <c r="C33" s="12" t="s">
        <v>18</v>
      </c>
      <c r="D33" s="13" t="s">
        <v>55</v>
      </c>
      <c r="E33" s="14">
        <v>11.86</v>
      </c>
      <c r="F33" s="14">
        <v>62.02</v>
      </c>
      <c r="G33" s="15">
        <f>ROUND(E33*F33,2)</f>
        <v>735.56</v>
      </c>
    </row>
    <row r="34" spans="1:7" ht="22.5" x14ac:dyDescent="0.25">
      <c r="A34" s="12" t="s">
        <v>56</v>
      </c>
      <c r="B34" s="12" t="s">
        <v>17</v>
      </c>
      <c r="C34" s="12" t="s">
        <v>18</v>
      </c>
      <c r="D34" s="13" t="s">
        <v>57</v>
      </c>
      <c r="E34" s="14">
        <v>266</v>
      </c>
      <c r="F34" s="14">
        <v>60.77</v>
      </c>
      <c r="G34" s="15">
        <f>ROUND(E34*F34,2)</f>
        <v>16164.82</v>
      </c>
    </row>
    <row r="35" spans="1:7" ht="22.5" x14ac:dyDescent="0.25">
      <c r="A35" s="12" t="s">
        <v>58</v>
      </c>
      <c r="B35" s="12" t="s">
        <v>17</v>
      </c>
      <c r="C35" s="12" t="s">
        <v>18</v>
      </c>
      <c r="D35" s="13" t="s">
        <v>59</v>
      </c>
      <c r="E35" s="14">
        <v>88.36</v>
      </c>
      <c r="F35" s="14">
        <v>65.37</v>
      </c>
      <c r="G35" s="15">
        <f>ROUND(E35*F35,2)</f>
        <v>5776.09</v>
      </c>
    </row>
    <row r="36" spans="1:7" ht="22.5" x14ac:dyDescent="0.25">
      <c r="A36" s="12" t="s">
        <v>60</v>
      </c>
      <c r="B36" s="12" t="s">
        <v>17</v>
      </c>
      <c r="C36" s="12" t="s">
        <v>18</v>
      </c>
      <c r="D36" s="13" t="s">
        <v>61</v>
      </c>
      <c r="E36" s="14">
        <v>7.61</v>
      </c>
      <c r="F36" s="14">
        <v>49.6</v>
      </c>
      <c r="G36" s="15">
        <f>ROUND(E36*F36,2)</f>
        <v>377.46</v>
      </c>
    </row>
    <row r="37" spans="1:7" ht="22.5" x14ac:dyDescent="0.25">
      <c r="A37" s="12" t="s">
        <v>62</v>
      </c>
      <c r="B37" s="12" t="s">
        <v>17</v>
      </c>
      <c r="C37" s="12" t="s">
        <v>18</v>
      </c>
      <c r="D37" s="13" t="s">
        <v>63</v>
      </c>
      <c r="E37" s="14">
        <v>15</v>
      </c>
      <c r="F37" s="14">
        <v>31.86</v>
      </c>
      <c r="G37" s="15">
        <f>ROUND(E37*F37,2)</f>
        <v>477.9</v>
      </c>
    </row>
    <row r="38" spans="1:7" x14ac:dyDescent="0.25">
      <c r="A38" s="12" t="s">
        <v>64</v>
      </c>
      <c r="B38" s="12" t="s">
        <v>17</v>
      </c>
      <c r="C38" s="12" t="s">
        <v>18</v>
      </c>
      <c r="D38" s="13" t="s">
        <v>65</v>
      </c>
      <c r="E38" s="14">
        <v>214.32</v>
      </c>
      <c r="F38" s="14">
        <v>4.3899999999999997</v>
      </c>
      <c r="G38" s="15">
        <f>ROUND(E38*F38,2)</f>
        <v>940.86</v>
      </c>
    </row>
    <row r="39" spans="1:7" x14ac:dyDescent="0.25">
      <c r="A39" s="16"/>
      <c r="B39" s="16"/>
      <c r="C39" s="16"/>
      <c r="D39" s="17" t="s">
        <v>66</v>
      </c>
      <c r="E39" s="14">
        <v>1</v>
      </c>
      <c r="F39" s="9">
        <f>G33+G34+G35+G36+G37+G38</f>
        <v>24472.69</v>
      </c>
      <c r="G39" s="9">
        <f>ROUND(F39*E39,2)</f>
        <v>24472.69</v>
      </c>
    </row>
    <row r="40" spans="1:7" ht="3" customHeight="1" x14ac:dyDescent="0.25">
      <c r="A40" s="18"/>
      <c r="B40" s="18"/>
      <c r="C40" s="18"/>
      <c r="D40" s="19"/>
      <c r="E40" s="18"/>
      <c r="F40" s="18"/>
      <c r="G40" s="18"/>
    </row>
    <row r="41" spans="1:7" x14ac:dyDescent="0.25">
      <c r="A41" s="10" t="s">
        <v>67</v>
      </c>
      <c r="B41" s="10" t="s">
        <v>11</v>
      </c>
      <c r="C41" s="10" t="s">
        <v>12</v>
      </c>
      <c r="D41" s="11" t="s">
        <v>68</v>
      </c>
      <c r="E41" s="9">
        <f>E43</f>
        <v>1</v>
      </c>
      <c r="F41" s="9">
        <f>F43</f>
        <v>297.48</v>
      </c>
      <c r="G41" s="9">
        <f>G43</f>
        <v>297.48</v>
      </c>
    </row>
    <row r="42" spans="1:7" ht="22.5" x14ac:dyDescent="0.25">
      <c r="A42" s="12" t="s">
        <v>69</v>
      </c>
      <c r="B42" s="12" t="s">
        <v>17</v>
      </c>
      <c r="C42" s="12" t="s">
        <v>18</v>
      </c>
      <c r="D42" s="13" t="s">
        <v>70</v>
      </c>
      <c r="E42" s="14">
        <v>6</v>
      </c>
      <c r="F42" s="14">
        <v>49.58</v>
      </c>
      <c r="G42" s="15">
        <f>ROUND(E42*F42,2)</f>
        <v>297.48</v>
      </c>
    </row>
    <row r="43" spans="1:7" x14ac:dyDescent="0.25">
      <c r="A43" s="16"/>
      <c r="B43" s="16"/>
      <c r="C43" s="16"/>
      <c r="D43" s="17" t="s">
        <v>71</v>
      </c>
      <c r="E43" s="14">
        <v>1</v>
      </c>
      <c r="F43" s="9">
        <f>G42</f>
        <v>297.48</v>
      </c>
      <c r="G43" s="9">
        <f>ROUND(F43*E43,2)</f>
        <v>297.48</v>
      </c>
    </row>
    <row r="44" spans="1:7" ht="3" customHeight="1" x14ac:dyDescent="0.25">
      <c r="A44" s="18"/>
      <c r="B44" s="18"/>
      <c r="C44" s="18"/>
      <c r="D44" s="19"/>
      <c r="E44" s="18"/>
      <c r="F44" s="18"/>
      <c r="G44" s="18"/>
    </row>
    <row r="45" spans="1:7" x14ac:dyDescent="0.25">
      <c r="A45" s="10" t="s">
        <v>72</v>
      </c>
      <c r="B45" s="10" t="s">
        <v>11</v>
      </c>
      <c r="C45" s="10" t="s">
        <v>12</v>
      </c>
      <c r="D45" s="11" t="s">
        <v>73</v>
      </c>
      <c r="E45" s="9">
        <f>E69</f>
        <v>1</v>
      </c>
      <c r="F45" s="9">
        <f>F69</f>
        <v>56389.14</v>
      </c>
      <c r="G45" s="9">
        <f>G69</f>
        <v>56389.14</v>
      </c>
    </row>
    <row r="46" spans="1:7" ht="22.5" x14ac:dyDescent="0.25">
      <c r="A46" s="12" t="s">
        <v>74</v>
      </c>
      <c r="B46" s="12" t="s">
        <v>17</v>
      </c>
      <c r="C46" s="12" t="s">
        <v>18</v>
      </c>
      <c r="D46" s="13" t="s">
        <v>75</v>
      </c>
      <c r="E46" s="14">
        <v>789.5</v>
      </c>
      <c r="F46" s="14">
        <v>27.99</v>
      </c>
      <c r="G46" s="15">
        <f>ROUND(E46*F46,2)</f>
        <v>22098.11</v>
      </c>
    </row>
    <row r="47" spans="1:7" x14ac:dyDescent="0.25">
      <c r="A47" s="12" t="s">
        <v>76</v>
      </c>
      <c r="B47" s="12" t="s">
        <v>17</v>
      </c>
      <c r="C47" s="12" t="s">
        <v>18</v>
      </c>
      <c r="D47" s="13" t="s">
        <v>77</v>
      </c>
      <c r="E47" s="14">
        <v>348</v>
      </c>
      <c r="F47" s="14">
        <v>19.149999999999999</v>
      </c>
      <c r="G47" s="15">
        <f>ROUND(E47*F47,2)</f>
        <v>6664.2</v>
      </c>
    </row>
    <row r="48" spans="1:7" x14ac:dyDescent="0.25">
      <c r="A48" s="12" t="s">
        <v>78</v>
      </c>
      <c r="B48" s="12" t="s">
        <v>17</v>
      </c>
      <c r="C48" s="12" t="s">
        <v>18</v>
      </c>
      <c r="D48" s="13" t="s">
        <v>79</v>
      </c>
      <c r="E48" s="14">
        <v>11.71</v>
      </c>
      <c r="F48" s="14">
        <v>28.04</v>
      </c>
      <c r="G48" s="15">
        <f>ROUND(E48*F48,2)</f>
        <v>328.35</v>
      </c>
    </row>
    <row r="49" spans="1:7" x14ac:dyDescent="0.25">
      <c r="A49" s="12" t="s">
        <v>80</v>
      </c>
      <c r="B49" s="12" t="s">
        <v>17</v>
      </c>
      <c r="C49" s="12" t="s">
        <v>18</v>
      </c>
      <c r="D49" s="13" t="s">
        <v>81</v>
      </c>
      <c r="E49" s="14">
        <v>6.66</v>
      </c>
      <c r="F49" s="14">
        <v>32.909999999999997</v>
      </c>
      <c r="G49" s="15">
        <f>ROUND(E49*F49,2)</f>
        <v>219.18</v>
      </c>
    </row>
    <row r="50" spans="1:7" ht="22.5" x14ac:dyDescent="0.25">
      <c r="A50" s="12" t="s">
        <v>82</v>
      </c>
      <c r="B50" s="12" t="s">
        <v>17</v>
      </c>
      <c r="C50" s="12" t="s">
        <v>18</v>
      </c>
      <c r="D50" s="13" t="s">
        <v>83</v>
      </c>
      <c r="E50" s="14">
        <v>229</v>
      </c>
      <c r="F50" s="14">
        <v>65.069999999999993</v>
      </c>
      <c r="G50" s="15">
        <f>ROUND(E50*F50,2)</f>
        <v>14901.03</v>
      </c>
    </row>
    <row r="51" spans="1:7" ht="22.5" x14ac:dyDescent="0.25">
      <c r="A51" s="12" t="s">
        <v>84</v>
      </c>
      <c r="B51" s="12" t="s">
        <v>17</v>
      </c>
      <c r="C51" s="12" t="s">
        <v>18</v>
      </c>
      <c r="D51" s="13" t="s">
        <v>85</v>
      </c>
      <c r="E51" s="14">
        <v>38.5</v>
      </c>
      <c r="F51" s="14">
        <v>71.069999999999993</v>
      </c>
      <c r="G51" s="15">
        <f>ROUND(E51*F51,2)</f>
        <v>2736.2</v>
      </c>
    </row>
    <row r="52" spans="1:7" x14ac:dyDescent="0.25">
      <c r="A52" s="12" t="s">
        <v>86</v>
      </c>
      <c r="B52" s="12" t="s">
        <v>17</v>
      </c>
      <c r="C52" s="12" t="s">
        <v>18</v>
      </c>
      <c r="D52" s="13" t="s">
        <v>87</v>
      </c>
      <c r="E52" s="14">
        <v>8</v>
      </c>
      <c r="F52" s="14">
        <v>33.47</v>
      </c>
      <c r="G52" s="15">
        <f>ROUND(E52*F52,2)</f>
        <v>267.76</v>
      </c>
    </row>
    <row r="53" spans="1:7" x14ac:dyDescent="0.25">
      <c r="A53" s="12" t="s">
        <v>88</v>
      </c>
      <c r="B53" s="12" t="s">
        <v>17</v>
      </c>
      <c r="C53" s="12" t="s">
        <v>18</v>
      </c>
      <c r="D53" s="13" t="s">
        <v>89</v>
      </c>
      <c r="E53" s="14">
        <v>10</v>
      </c>
      <c r="F53" s="14">
        <v>14.88</v>
      </c>
      <c r="G53" s="15">
        <f>ROUND(E53*F53,2)</f>
        <v>148.80000000000001</v>
      </c>
    </row>
    <row r="54" spans="1:7" x14ac:dyDescent="0.25">
      <c r="A54" s="12" t="s">
        <v>90</v>
      </c>
      <c r="B54" s="12" t="s">
        <v>17</v>
      </c>
      <c r="C54" s="12" t="s">
        <v>18</v>
      </c>
      <c r="D54" s="13" t="s">
        <v>91</v>
      </c>
      <c r="E54" s="14">
        <v>51.5</v>
      </c>
      <c r="F54" s="14">
        <v>10.64</v>
      </c>
      <c r="G54" s="15">
        <f>ROUND(E54*F54,2)</f>
        <v>547.96</v>
      </c>
    </row>
    <row r="55" spans="1:7" x14ac:dyDescent="0.25">
      <c r="A55" s="12" t="s">
        <v>92</v>
      </c>
      <c r="B55" s="12" t="s">
        <v>17</v>
      </c>
      <c r="C55" s="12" t="s">
        <v>94</v>
      </c>
      <c r="D55" s="13" t="s">
        <v>93</v>
      </c>
      <c r="E55" s="14">
        <v>22</v>
      </c>
      <c r="F55" s="14">
        <v>44.98</v>
      </c>
      <c r="G55" s="15">
        <f>ROUND(E55*F55,2)</f>
        <v>989.56</v>
      </c>
    </row>
    <row r="56" spans="1:7" x14ac:dyDescent="0.25">
      <c r="A56" s="12" t="s">
        <v>95</v>
      </c>
      <c r="B56" s="12" t="s">
        <v>17</v>
      </c>
      <c r="C56" s="12" t="s">
        <v>94</v>
      </c>
      <c r="D56" s="13" t="s">
        <v>96</v>
      </c>
      <c r="E56" s="14">
        <v>9</v>
      </c>
      <c r="F56" s="14">
        <v>47.85</v>
      </c>
      <c r="G56" s="15">
        <f>ROUND(E56*F56,2)</f>
        <v>430.65</v>
      </c>
    </row>
    <row r="57" spans="1:7" ht="22.5" x14ac:dyDescent="0.25">
      <c r="A57" s="12" t="s">
        <v>97</v>
      </c>
      <c r="B57" s="12" t="s">
        <v>17</v>
      </c>
      <c r="C57" s="12" t="s">
        <v>18</v>
      </c>
      <c r="D57" s="13" t="s">
        <v>98</v>
      </c>
      <c r="E57" s="14">
        <v>69.5</v>
      </c>
      <c r="F57" s="14">
        <v>44.09</v>
      </c>
      <c r="G57" s="15">
        <f>ROUND(E57*F57,2)</f>
        <v>3064.26</v>
      </c>
    </row>
    <row r="58" spans="1:7" ht="22.5" x14ac:dyDescent="0.25">
      <c r="A58" s="12" t="s">
        <v>99</v>
      </c>
      <c r="B58" s="12" t="s">
        <v>17</v>
      </c>
      <c r="C58" s="12" t="s">
        <v>101</v>
      </c>
      <c r="D58" s="13" t="s">
        <v>100</v>
      </c>
      <c r="E58" s="14">
        <v>1</v>
      </c>
      <c r="F58" s="14">
        <v>172.5</v>
      </c>
      <c r="G58" s="15">
        <f>ROUND(E58*F58,2)</f>
        <v>172.5</v>
      </c>
    </row>
    <row r="59" spans="1:7" ht="22.5" x14ac:dyDescent="0.25">
      <c r="A59" s="12" t="s">
        <v>102</v>
      </c>
      <c r="B59" s="12" t="s">
        <v>17</v>
      </c>
      <c r="C59" s="12" t="s">
        <v>101</v>
      </c>
      <c r="D59" s="13" t="s">
        <v>103</v>
      </c>
      <c r="E59" s="14">
        <v>1</v>
      </c>
      <c r="F59" s="14">
        <v>287.5</v>
      </c>
      <c r="G59" s="15">
        <f>ROUND(E59*F59,2)</f>
        <v>287.5</v>
      </c>
    </row>
    <row r="60" spans="1:7" ht="22.5" x14ac:dyDescent="0.25">
      <c r="A60" s="12" t="s">
        <v>104</v>
      </c>
      <c r="B60" s="12" t="s">
        <v>17</v>
      </c>
      <c r="C60" s="12" t="s">
        <v>101</v>
      </c>
      <c r="D60" s="13" t="s">
        <v>105</v>
      </c>
      <c r="E60" s="14">
        <v>1</v>
      </c>
      <c r="F60" s="14">
        <v>287.5</v>
      </c>
      <c r="G60" s="15">
        <f>ROUND(E60*F60,2)</f>
        <v>287.5</v>
      </c>
    </row>
    <row r="61" spans="1:7" x14ac:dyDescent="0.25">
      <c r="A61" s="12" t="s">
        <v>106</v>
      </c>
      <c r="B61" s="12" t="s">
        <v>17</v>
      </c>
      <c r="C61" s="12" t="s">
        <v>108</v>
      </c>
      <c r="D61" s="13" t="s">
        <v>107</v>
      </c>
      <c r="E61" s="14">
        <v>1</v>
      </c>
      <c r="F61" s="14">
        <v>1.1499999999999999</v>
      </c>
      <c r="G61" s="15">
        <f>ROUND(E61*F61,2)</f>
        <v>1.1499999999999999</v>
      </c>
    </row>
    <row r="62" spans="1:7" ht="22.5" x14ac:dyDescent="0.25">
      <c r="A62" s="12" t="s">
        <v>109</v>
      </c>
      <c r="B62" s="12" t="s">
        <v>17</v>
      </c>
      <c r="C62" s="12" t="s">
        <v>101</v>
      </c>
      <c r="D62" s="13" t="s">
        <v>110</v>
      </c>
      <c r="E62" s="14">
        <v>1</v>
      </c>
      <c r="F62" s="14">
        <v>172.5</v>
      </c>
      <c r="G62" s="15">
        <f>ROUND(E62*F62,2)</f>
        <v>172.5</v>
      </c>
    </row>
    <row r="63" spans="1:7" ht="22.5" x14ac:dyDescent="0.25">
      <c r="A63" s="12" t="s">
        <v>111</v>
      </c>
      <c r="B63" s="12" t="s">
        <v>17</v>
      </c>
      <c r="C63" s="12" t="s">
        <v>113</v>
      </c>
      <c r="D63" s="13" t="s">
        <v>112</v>
      </c>
      <c r="E63" s="14">
        <v>20</v>
      </c>
      <c r="F63" s="14">
        <v>27.45</v>
      </c>
      <c r="G63" s="15">
        <f>ROUND(E63*F63,2)</f>
        <v>549</v>
      </c>
    </row>
    <row r="64" spans="1:7" x14ac:dyDescent="0.25">
      <c r="A64" s="12" t="s">
        <v>114</v>
      </c>
      <c r="B64" s="12" t="s">
        <v>17</v>
      </c>
      <c r="C64" s="12" t="s">
        <v>31</v>
      </c>
      <c r="D64" s="13" t="s">
        <v>115</v>
      </c>
      <c r="E64" s="14">
        <v>6</v>
      </c>
      <c r="F64" s="14">
        <v>18.29</v>
      </c>
      <c r="G64" s="15">
        <f>ROUND(E64*F64,2)</f>
        <v>109.74</v>
      </c>
    </row>
    <row r="65" spans="1:7" x14ac:dyDescent="0.25">
      <c r="A65" s="12" t="s">
        <v>116</v>
      </c>
      <c r="B65" s="12" t="s">
        <v>17</v>
      </c>
      <c r="C65" s="12" t="s">
        <v>101</v>
      </c>
      <c r="D65" s="13" t="s">
        <v>117</v>
      </c>
      <c r="E65" s="14">
        <v>1</v>
      </c>
      <c r="F65" s="14">
        <v>35.96</v>
      </c>
      <c r="G65" s="15">
        <f>ROUND(E65*F65,2)</f>
        <v>35.96</v>
      </c>
    </row>
    <row r="66" spans="1:7" x14ac:dyDescent="0.25">
      <c r="A66" s="12" t="s">
        <v>118</v>
      </c>
      <c r="B66" s="12" t="s">
        <v>17</v>
      </c>
      <c r="C66" s="12" t="s">
        <v>101</v>
      </c>
      <c r="D66" s="13" t="s">
        <v>119</v>
      </c>
      <c r="E66" s="14">
        <v>3</v>
      </c>
      <c r="F66" s="14">
        <v>134.94</v>
      </c>
      <c r="G66" s="15">
        <f>ROUND(E66*F66,2)</f>
        <v>404.82</v>
      </c>
    </row>
    <row r="67" spans="1:7" ht="22.5" x14ac:dyDescent="0.25">
      <c r="A67" s="12" t="s">
        <v>120</v>
      </c>
      <c r="B67" s="12" t="s">
        <v>17</v>
      </c>
      <c r="C67" s="12" t="s">
        <v>94</v>
      </c>
      <c r="D67" s="13" t="s">
        <v>121</v>
      </c>
      <c r="E67" s="14">
        <v>29.15</v>
      </c>
      <c r="F67" s="14">
        <v>58.12</v>
      </c>
      <c r="G67" s="15">
        <f>ROUND(E67*F67,2)</f>
        <v>1694.2</v>
      </c>
    </row>
    <row r="68" spans="1:7" x14ac:dyDescent="0.25">
      <c r="A68" s="12" t="s">
        <v>122</v>
      </c>
      <c r="B68" s="12" t="s">
        <v>17</v>
      </c>
      <c r="C68" s="12" t="s">
        <v>18</v>
      </c>
      <c r="D68" s="13" t="s">
        <v>123</v>
      </c>
      <c r="E68" s="14">
        <v>4.8</v>
      </c>
      <c r="F68" s="14">
        <v>57.96</v>
      </c>
      <c r="G68" s="15">
        <f>ROUND(E68*F68,2)</f>
        <v>278.20999999999998</v>
      </c>
    </row>
    <row r="69" spans="1:7" x14ac:dyDescent="0.25">
      <c r="A69" s="16"/>
      <c r="B69" s="16"/>
      <c r="C69" s="16"/>
      <c r="D69" s="17" t="s">
        <v>124</v>
      </c>
      <c r="E69" s="14">
        <v>1</v>
      </c>
      <c r="F69" s="9">
        <f>G46+G47+G48+G49+G50+G51+G52+G53+G54+G55+G56+G57+G58+G59+G60+G61+G62+G63+G64+G65+G66+G67+G68</f>
        <v>56389.14</v>
      </c>
      <c r="G69" s="9">
        <f>ROUND(F69*E69,2)</f>
        <v>56389.14</v>
      </c>
    </row>
    <row r="70" spans="1:7" ht="3" customHeight="1" x14ac:dyDescent="0.25">
      <c r="A70" s="18"/>
      <c r="B70" s="18"/>
      <c r="C70" s="18"/>
      <c r="D70" s="19"/>
      <c r="E70" s="18"/>
      <c r="F70" s="18"/>
      <c r="G70" s="18"/>
    </row>
    <row r="71" spans="1:7" x14ac:dyDescent="0.25">
      <c r="A71" s="16"/>
      <c r="B71" s="16"/>
      <c r="C71" s="16"/>
      <c r="D71" s="17" t="s">
        <v>125</v>
      </c>
      <c r="E71" s="20">
        <v>1</v>
      </c>
      <c r="F71" s="9">
        <f>G30+G39+G43+G69</f>
        <v>90696.52</v>
      </c>
      <c r="G71" s="9">
        <f>ROUND(F71*E71,2)</f>
        <v>90696.52</v>
      </c>
    </row>
    <row r="72" spans="1:7" ht="3" customHeight="1" x14ac:dyDescent="0.25">
      <c r="A72" s="18"/>
      <c r="B72" s="18"/>
      <c r="C72" s="18"/>
      <c r="D72" s="19"/>
      <c r="E72" s="18"/>
      <c r="F72" s="18"/>
      <c r="G72" s="18"/>
    </row>
    <row r="73" spans="1:7" x14ac:dyDescent="0.25">
      <c r="A73" s="6" t="s">
        <v>126</v>
      </c>
      <c r="B73" s="6" t="s">
        <v>11</v>
      </c>
      <c r="C73" s="6" t="s">
        <v>12</v>
      </c>
      <c r="D73" s="7" t="s">
        <v>127</v>
      </c>
      <c r="E73" s="8">
        <f>E92</f>
        <v>1</v>
      </c>
      <c r="F73" s="9">
        <f>F92</f>
        <v>239396.68</v>
      </c>
      <c r="G73" s="9">
        <f>G92</f>
        <v>239396.68</v>
      </c>
    </row>
    <row r="74" spans="1:7" x14ac:dyDescent="0.25">
      <c r="A74" s="12" t="s">
        <v>128</v>
      </c>
      <c r="B74" s="12" t="s">
        <v>17</v>
      </c>
      <c r="C74" s="12" t="s">
        <v>18</v>
      </c>
      <c r="D74" s="13" t="s">
        <v>129</v>
      </c>
      <c r="E74" s="14">
        <v>87.5</v>
      </c>
      <c r="F74" s="14">
        <v>10.58</v>
      </c>
      <c r="G74" s="15">
        <f>ROUND(E74*F74,2)</f>
        <v>925.75</v>
      </c>
    </row>
    <row r="75" spans="1:7" x14ac:dyDescent="0.25">
      <c r="A75" s="12" t="s">
        <v>130</v>
      </c>
      <c r="B75" s="12" t="s">
        <v>17</v>
      </c>
      <c r="C75" s="12" t="s">
        <v>18</v>
      </c>
      <c r="D75" s="13" t="s">
        <v>131</v>
      </c>
      <c r="E75" s="14">
        <v>60.5</v>
      </c>
      <c r="F75" s="14">
        <v>15.27</v>
      </c>
      <c r="G75" s="15">
        <f>ROUND(E75*F75,2)</f>
        <v>923.84</v>
      </c>
    </row>
    <row r="76" spans="1:7" x14ac:dyDescent="0.25">
      <c r="A76" s="12" t="s">
        <v>132</v>
      </c>
      <c r="B76" s="12" t="s">
        <v>17</v>
      </c>
      <c r="C76" s="12" t="s">
        <v>18</v>
      </c>
      <c r="D76" s="13" t="s">
        <v>133</v>
      </c>
      <c r="E76" s="14">
        <v>172.5</v>
      </c>
      <c r="F76" s="14">
        <v>34.64</v>
      </c>
      <c r="G76" s="15">
        <f>ROUND(E76*F76,2)</f>
        <v>5975.4</v>
      </c>
    </row>
    <row r="77" spans="1:7" x14ac:dyDescent="0.25">
      <c r="A77" s="12" t="s">
        <v>134</v>
      </c>
      <c r="B77" s="12" t="s">
        <v>17</v>
      </c>
      <c r="C77" s="12" t="s">
        <v>18</v>
      </c>
      <c r="D77" s="13" t="s">
        <v>135</v>
      </c>
      <c r="E77" s="14">
        <v>350</v>
      </c>
      <c r="F77" s="14">
        <v>32.14</v>
      </c>
      <c r="G77" s="15">
        <f>ROUND(E77*F77,2)</f>
        <v>11249</v>
      </c>
    </row>
    <row r="78" spans="1:7" x14ac:dyDescent="0.25">
      <c r="A78" s="12" t="s">
        <v>136</v>
      </c>
      <c r="B78" s="12" t="s">
        <v>17</v>
      </c>
      <c r="C78" s="12" t="s">
        <v>18</v>
      </c>
      <c r="D78" s="13" t="s">
        <v>137</v>
      </c>
      <c r="E78" s="14">
        <v>109</v>
      </c>
      <c r="F78" s="14">
        <v>112.16</v>
      </c>
      <c r="G78" s="15">
        <f>ROUND(E78*F78,2)</f>
        <v>12225.44</v>
      </c>
    </row>
    <row r="79" spans="1:7" ht="22.5" x14ac:dyDescent="0.25">
      <c r="A79" s="12" t="s">
        <v>138</v>
      </c>
      <c r="B79" s="12" t="s">
        <v>17</v>
      </c>
      <c r="C79" s="12" t="s">
        <v>18</v>
      </c>
      <c r="D79" s="13" t="s">
        <v>139</v>
      </c>
      <c r="E79" s="14">
        <v>162.26</v>
      </c>
      <c r="F79" s="14">
        <v>68.239999999999995</v>
      </c>
      <c r="G79" s="15">
        <f>ROUND(E79*F79,2)</f>
        <v>11072.62</v>
      </c>
    </row>
    <row r="80" spans="1:7" ht="22.5" x14ac:dyDescent="0.25">
      <c r="A80" s="12" t="s">
        <v>140</v>
      </c>
      <c r="B80" s="12" t="s">
        <v>17</v>
      </c>
      <c r="C80" s="12" t="s">
        <v>18</v>
      </c>
      <c r="D80" s="13" t="s">
        <v>141</v>
      </c>
      <c r="E80" s="14">
        <v>736.33</v>
      </c>
      <c r="F80" s="14">
        <v>47.22</v>
      </c>
      <c r="G80" s="15">
        <f>ROUND(E80*F80,2)</f>
        <v>34769.5</v>
      </c>
    </row>
    <row r="81" spans="1:7" ht="22.5" x14ac:dyDescent="0.25">
      <c r="A81" s="12" t="s">
        <v>142</v>
      </c>
      <c r="B81" s="12" t="s">
        <v>17</v>
      </c>
      <c r="C81" s="12" t="s">
        <v>18</v>
      </c>
      <c r="D81" s="13" t="s">
        <v>143</v>
      </c>
      <c r="E81" s="14">
        <v>432.12</v>
      </c>
      <c r="F81" s="14">
        <v>50.72</v>
      </c>
      <c r="G81" s="15">
        <f>ROUND(E81*F81,2)</f>
        <v>21917.13</v>
      </c>
    </row>
    <row r="82" spans="1:7" ht="22.5" x14ac:dyDescent="0.25">
      <c r="A82" s="12" t="s">
        <v>144</v>
      </c>
      <c r="B82" s="12" t="s">
        <v>17</v>
      </c>
      <c r="C82" s="12" t="s">
        <v>18</v>
      </c>
      <c r="D82" s="13" t="s">
        <v>145</v>
      </c>
      <c r="E82" s="14">
        <v>81.12</v>
      </c>
      <c r="F82" s="14">
        <v>63.55</v>
      </c>
      <c r="G82" s="15">
        <f>ROUND(E82*F82,2)</f>
        <v>5155.18</v>
      </c>
    </row>
    <row r="83" spans="1:7" x14ac:dyDescent="0.25">
      <c r="A83" s="12" t="s">
        <v>146</v>
      </c>
      <c r="B83" s="12" t="s">
        <v>17</v>
      </c>
      <c r="C83" s="12" t="s">
        <v>18</v>
      </c>
      <c r="D83" s="13" t="s">
        <v>147</v>
      </c>
      <c r="E83" s="14">
        <v>948</v>
      </c>
      <c r="F83" s="14">
        <v>73.069999999999993</v>
      </c>
      <c r="G83" s="15">
        <f>ROUND(E83*F83,2)</f>
        <v>69270.36</v>
      </c>
    </row>
    <row r="84" spans="1:7" x14ac:dyDescent="0.25">
      <c r="A84" s="12" t="s">
        <v>148</v>
      </c>
      <c r="B84" s="12" t="s">
        <v>17</v>
      </c>
      <c r="C84" s="12" t="s">
        <v>18</v>
      </c>
      <c r="D84" s="13" t="s">
        <v>149</v>
      </c>
      <c r="E84" s="14">
        <v>106</v>
      </c>
      <c r="F84" s="14">
        <v>77.040000000000006</v>
      </c>
      <c r="G84" s="15">
        <f>ROUND(E84*F84,2)</f>
        <v>8166.24</v>
      </c>
    </row>
    <row r="85" spans="1:7" x14ac:dyDescent="0.25">
      <c r="A85" s="12" t="s">
        <v>150</v>
      </c>
      <c r="B85" s="12" t="s">
        <v>17</v>
      </c>
      <c r="C85" s="12" t="s">
        <v>94</v>
      </c>
      <c r="D85" s="13" t="s">
        <v>151</v>
      </c>
      <c r="E85" s="14">
        <v>80</v>
      </c>
      <c r="F85" s="14">
        <v>25.92</v>
      </c>
      <c r="G85" s="15">
        <f>ROUND(E85*F85,2)</f>
        <v>2073.6</v>
      </c>
    </row>
    <row r="86" spans="1:7" x14ac:dyDescent="0.25">
      <c r="A86" s="12" t="s">
        <v>152</v>
      </c>
      <c r="B86" s="12" t="s">
        <v>17</v>
      </c>
      <c r="C86" s="12" t="s">
        <v>18</v>
      </c>
      <c r="D86" s="13" t="s">
        <v>153</v>
      </c>
      <c r="E86" s="14">
        <v>240</v>
      </c>
      <c r="F86" s="14">
        <v>41.52</v>
      </c>
      <c r="G86" s="15">
        <f>ROUND(E86*F86,2)</f>
        <v>9964.7999999999993</v>
      </c>
    </row>
    <row r="87" spans="1:7" x14ac:dyDescent="0.25">
      <c r="A87" s="12" t="s">
        <v>154</v>
      </c>
      <c r="B87" s="12" t="s">
        <v>17</v>
      </c>
      <c r="C87" s="12" t="s">
        <v>18</v>
      </c>
      <c r="D87" s="13" t="s">
        <v>155</v>
      </c>
      <c r="E87" s="14">
        <v>81.069999999999993</v>
      </c>
      <c r="F87" s="14">
        <v>51.12</v>
      </c>
      <c r="G87" s="15">
        <f>ROUND(E87*F87,2)</f>
        <v>4144.3</v>
      </c>
    </row>
    <row r="88" spans="1:7" x14ac:dyDescent="0.25">
      <c r="A88" s="12" t="s">
        <v>156</v>
      </c>
      <c r="B88" s="12" t="s">
        <v>17</v>
      </c>
      <c r="C88" s="12" t="s">
        <v>18</v>
      </c>
      <c r="D88" s="13" t="s">
        <v>157</v>
      </c>
      <c r="E88" s="14">
        <v>7.42</v>
      </c>
      <c r="F88" s="14">
        <v>63.95</v>
      </c>
      <c r="G88" s="15">
        <f>ROUND(E88*F88,2)</f>
        <v>474.51</v>
      </c>
    </row>
    <row r="89" spans="1:7" x14ac:dyDescent="0.25">
      <c r="A89" s="12" t="s">
        <v>158</v>
      </c>
      <c r="B89" s="12" t="s">
        <v>17</v>
      </c>
      <c r="C89" s="12" t="s">
        <v>18</v>
      </c>
      <c r="D89" s="13" t="s">
        <v>65</v>
      </c>
      <c r="E89" s="14">
        <v>455.25</v>
      </c>
      <c r="F89" s="14">
        <v>3.45</v>
      </c>
      <c r="G89" s="15">
        <f>ROUND(E89*F89,2)</f>
        <v>1570.61</v>
      </c>
    </row>
    <row r="90" spans="1:7" x14ac:dyDescent="0.25">
      <c r="A90" s="12" t="s">
        <v>159</v>
      </c>
      <c r="B90" s="12" t="s">
        <v>17</v>
      </c>
      <c r="C90" s="12" t="s">
        <v>18</v>
      </c>
      <c r="D90" s="13" t="s">
        <v>160</v>
      </c>
      <c r="E90" s="14">
        <v>120</v>
      </c>
      <c r="F90" s="14">
        <v>189.12</v>
      </c>
      <c r="G90" s="15">
        <f>ROUND(E90*F90,2)</f>
        <v>22694.400000000001</v>
      </c>
    </row>
    <row r="91" spans="1:7" x14ac:dyDescent="0.25">
      <c r="A91" s="12" t="s">
        <v>161</v>
      </c>
      <c r="B91" s="12" t="s">
        <v>17</v>
      </c>
      <c r="C91" s="12" t="s">
        <v>101</v>
      </c>
      <c r="D91" s="13" t="s">
        <v>162</v>
      </c>
      <c r="E91" s="14">
        <v>4</v>
      </c>
      <c r="F91" s="14">
        <v>4206</v>
      </c>
      <c r="G91" s="15">
        <f>ROUND(E91*F91,2)</f>
        <v>16824</v>
      </c>
    </row>
    <row r="92" spans="1:7" x14ac:dyDescent="0.25">
      <c r="A92" s="16"/>
      <c r="B92" s="16"/>
      <c r="C92" s="16"/>
      <c r="D92" s="17" t="s">
        <v>163</v>
      </c>
      <c r="E92" s="20">
        <v>1</v>
      </c>
      <c r="F92" s="9">
        <f>G74+G75+G76+G77+G78+G79+G80+G81+G82+G83+G84+G85+G86+G87+G88+G89+G90+G91</f>
        <v>239396.68</v>
      </c>
      <c r="G92" s="9">
        <f>ROUND(F92*E92,2)</f>
        <v>239396.68</v>
      </c>
    </row>
    <row r="93" spans="1:7" ht="3" customHeight="1" x14ac:dyDescent="0.25">
      <c r="A93" s="18"/>
      <c r="B93" s="18"/>
      <c r="C93" s="18"/>
      <c r="D93" s="19"/>
      <c r="E93" s="18"/>
      <c r="F93" s="18"/>
      <c r="G93" s="18"/>
    </row>
    <row r="94" spans="1:7" x14ac:dyDescent="0.25">
      <c r="A94" s="6" t="s">
        <v>164</v>
      </c>
      <c r="B94" s="6" t="s">
        <v>11</v>
      </c>
      <c r="C94" s="6" t="s">
        <v>12</v>
      </c>
      <c r="D94" s="7" t="s">
        <v>165</v>
      </c>
      <c r="E94" s="8">
        <f>E111</f>
        <v>1</v>
      </c>
      <c r="F94" s="9">
        <f>F111</f>
        <v>59253.31</v>
      </c>
      <c r="G94" s="9">
        <f>G111</f>
        <v>59253.31</v>
      </c>
    </row>
    <row r="95" spans="1:7" x14ac:dyDescent="0.25">
      <c r="A95" s="12" t="s">
        <v>166</v>
      </c>
      <c r="B95" s="12" t="s">
        <v>17</v>
      </c>
      <c r="C95" s="12" t="s">
        <v>18</v>
      </c>
      <c r="D95" s="13" t="s">
        <v>167</v>
      </c>
      <c r="E95" s="14">
        <v>40</v>
      </c>
      <c r="F95" s="14">
        <v>22.76</v>
      </c>
      <c r="G95" s="15">
        <f>ROUND(E95*F95,2)</f>
        <v>910.4</v>
      </c>
    </row>
    <row r="96" spans="1:7" ht="22.5" x14ac:dyDescent="0.25">
      <c r="A96" s="12" t="s">
        <v>168</v>
      </c>
      <c r="B96" s="12" t="s">
        <v>17</v>
      </c>
      <c r="C96" s="12" t="s">
        <v>18</v>
      </c>
      <c r="D96" s="13" t="s">
        <v>169</v>
      </c>
      <c r="E96" s="14">
        <v>201.94</v>
      </c>
      <c r="F96" s="14">
        <v>27.9</v>
      </c>
      <c r="G96" s="15">
        <f>ROUND(E96*F96,2)</f>
        <v>5634.13</v>
      </c>
    </row>
    <row r="97" spans="1:7" ht="22.5" x14ac:dyDescent="0.25">
      <c r="A97" s="12" t="s">
        <v>170</v>
      </c>
      <c r="B97" s="12" t="s">
        <v>17</v>
      </c>
      <c r="C97" s="12" t="s">
        <v>18</v>
      </c>
      <c r="D97" s="13" t="s">
        <v>171</v>
      </c>
      <c r="E97" s="14">
        <v>97.16</v>
      </c>
      <c r="F97" s="14">
        <v>65.63</v>
      </c>
      <c r="G97" s="15">
        <f>ROUND(E97*F97,2)</f>
        <v>6376.61</v>
      </c>
    </row>
    <row r="98" spans="1:7" x14ac:dyDescent="0.25">
      <c r="A98" s="12" t="s">
        <v>172</v>
      </c>
      <c r="B98" s="12" t="s">
        <v>17</v>
      </c>
      <c r="C98" s="12" t="s">
        <v>101</v>
      </c>
      <c r="D98" s="13" t="s">
        <v>173</v>
      </c>
      <c r="E98" s="14">
        <v>9</v>
      </c>
      <c r="F98" s="14">
        <v>43.5</v>
      </c>
      <c r="G98" s="15">
        <f>ROUND(E98*F98,2)</f>
        <v>391.5</v>
      </c>
    </row>
    <row r="99" spans="1:7" x14ac:dyDescent="0.25">
      <c r="A99" s="12" t="s">
        <v>174</v>
      </c>
      <c r="B99" s="12" t="s">
        <v>17</v>
      </c>
      <c r="C99" s="12" t="s">
        <v>101</v>
      </c>
      <c r="D99" s="13" t="s">
        <v>175</v>
      </c>
      <c r="E99" s="14">
        <v>1</v>
      </c>
      <c r="F99" s="14">
        <v>109.25</v>
      </c>
      <c r="G99" s="15">
        <f>ROUND(E99*F99,2)</f>
        <v>109.25</v>
      </c>
    </row>
    <row r="100" spans="1:7" ht="22.5" x14ac:dyDescent="0.25">
      <c r="A100" s="12" t="s">
        <v>176</v>
      </c>
      <c r="B100" s="12" t="s">
        <v>17</v>
      </c>
      <c r="C100" s="12" t="s">
        <v>18</v>
      </c>
      <c r="D100" s="13" t="s">
        <v>177</v>
      </c>
      <c r="E100" s="14">
        <v>2017</v>
      </c>
      <c r="F100" s="14">
        <v>7.28</v>
      </c>
      <c r="G100" s="15">
        <f>ROUND(E100*F100,2)</f>
        <v>14683.76</v>
      </c>
    </row>
    <row r="101" spans="1:7" ht="22.5" x14ac:dyDescent="0.25">
      <c r="A101" s="12" t="s">
        <v>178</v>
      </c>
      <c r="B101" s="12" t="s">
        <v>17</v>
      </c>
      <c r="C101" s="12" t="s">
        <v>18</v>
      </c>
      <c r="D101" s="13" t="s">
        <v>179</v>
      </c>
      <c r="E101" s="14">
        <v>1148.49</v>
      </c>
      <c r="F101" s="14">
        <v>7.9</v>
      </c>
      <c r="G101" s="15">
        <f>ROUND(E101*F101,2)</f>
        <v>9073.07</v>
      </c>
    </row>
    <row r="102" spans="1:7" ht="22.5" x14ac:dyDescent="0.25">
      <c r="A102" s="12" t="s">
        <v>180</v>
      </c>
      <c r="B102" s="12" t="s">
        <v>17</v>
      </c>
      <c r="C102" s="12" t="s">
        <v>18</v>
      </c>
      <c r="D102" s="13" t="s">
        <v>181</v>
      </c>
      <c r="E102" s="14">
        <v>201.94</v>
      </c>
      <c r="F102" s="14">
        <v>10.1</v>
      </c>
      <c r="G102" s="15">
        <f>ROUND(E102*F102,2)</f>
        <v>2039.59</v>
      </c>
    </row>
    <row r="103" spans="1:7" ht="22.5" x14ac:dyDescent="0.25">
      <c r="A103" s="12" t="s">
        <v>182</v>
      </c>
      <c r="B103" s="12" t="s">
        <v>17</v>
      </c>
      <c r="C103" s="12" t="s">
        <v>18</v>
      </c>
      <c r="D103" s="13" t="s">
        <v>183</v>
      </c>
      <c r="E103" s="14">
        <v>14.59</v>
      </c>
      <c r="F103" s="14">
        <v>18.29</v>
      </c>
      <c r="G103" s="15">
        <f>ROUND(E103*F103,2)</f>
        <v>266.85000000000002</v>
      </c>
    </row>
    <row r="104" spans="1:7" x14ac:dyDescent="0.25">
      <c r="A104" s="12" t="s">
        <v>184</v>
      </c>
      <c r="B104" s="12" t="s">
        <v>17</v>
      </c>
      <c r="C104" s="12" t="s">
        <v>18</v>
      </c>
      <c r="D104" s="13" t="s">
        <v>185</v>
      </c>
      <c r="E104" s="14">
        <v>12.81</v>
      </c>
      <c r="F104" s="14">
        <v>19.600000000000001</v>
      </c>
      <c r="G104" s="15">
        <f>ROUND(E104*F104,2)</f>
        <v>251.08</v>
      </c>
    </row>
    <row r="105" spans="1:7" x14ac:dyDescent="0.25">
      <c r="A105" s="12" t="s">
        <v>186</v>
      </c>
      <c r="B105" s="12" t="s">
        <v>17</v>
      </c>
      <c r="C105" s="12" t="s">
        <v>18</v>
      </c>
      <c r="D105" s="13" t="s">
        <v>187</v>
      </c>
      <c r="E105" s="14">
        <v>3.75</v>
      </c>
      <c r="F105" s="14">
        <v>15.85</v>
      </c>
      <c r="G105" s="15">
        <f>ROUND(E105*F105,2)</f>
        <v>59.44</v>
      </c>
    </row>
    <row r="106" spans="1:7" ht="22.5" x14ac:dyDescent="0.25">
      <c r="A106" s="12" t="s">
        <v>188</v>
      </c>
      <c r="B106" s="12" t="s">
        <v>17</v>
      </c>
      <c r="C106" s="12" t="s">
        <v>18</v>
      </c>
      <c r="D106" s="13" t="s">
        <v>189</v>
      </c>
      <c r="E106" s="14">
        <v>25.9</v>
      </c>
      <c r="F106" s="14">
        <v>46.37</v>
      </c>
      <c r="G106" s="15">
        <f>ROUND(E106*F106,2)</f>
        <v>1200.98</v>
      </c>
    </row>
    <row r="107" spans="1:7" ht="22.5" x14ac:dyDescent="0.25">
      <c r="A107" s="12" t="s">
        <v>190</v>
      </c>
      <c r="B107" s="12" t="s">
        <v>17</v>
      </c>
      <c r="C107" s="12" t="s">
        <v>18</v>
      </c>
      <c r="D107" s="13" t="s">
        <v>191</v>
      </c>
      <c r="E107" s="14">
        <v>206.88</v>
      </c>
      <c r="F107" s="14">
        <v>46.37</v>
      </c>
      <c r="G107" s="15">
        <f>ROUND(E107*F107,2)</f>
        <v>9593.0300000000007</v>
      </c>
    </row>
    <row r="108" spans="1:7" ht="22.5" x14ac:dyDescent="0.25">
      <c r="A108" s="12" t="s">
        <v>192</v>
      </c>
      <c r="B108" s="12" t="s">
        <v>17</v>
      </c>
      <c r="C108" s="12" t="s">
        <v>18</v>
      </c>
      <c r="D108" s="13" t="s">
        <v>193</v>
      </c>
      <c r="E108" s="14">
        <v>119.5</v>
      </c>
      <c r="F108" s="14">
        <v>46.37</v>
      </c>
      <c r="G108" s="15">
        <f>ROUND(E108*F108,2)</f>
        <v>5541.22</v>
      </c>
    </row>
    <row r="109" spans="1:7" x14ac:dyDescent="0.25">
      <c r="A109" s="12" t="s">
        <v>194</v>
      </c>
      <c r="B109" s="12" t="s">
        <v>17</v>
      </c>
      <c r="C109" s="12" t="s">
        <v>94</v>
      </c>
      <c r="D109" s="13" t="s">
        <v>195</v>
      </c>
      <c r="E109" s="14">
        <v>217.25</v>
      </c>
      <c r="F109" s="14">
        <v>13</v>
      </c>
      <c r="G109" s="15">
        <f>ROUND(E109*F109,2)</f>
        <v>2824.25</v>
      </c>
    </row>
    <row r="110" spans="1:7" x14ac:dyDescent="0.25">
      <c r="A110" s="12" t="s">
        <v>196</v>
      </c>
      <c r="B110" s="12" t="s">
        <v>17</v>
      </c>
      <c r="C110" s="12" t="s">
        <v>94</v>
      </c>
      <c r="D110" s="13" t="s">
        <v>197</v>
      </c>
      <c r="E110" s="14">
        <v>12.3</v>
      </c>
      <c r="F110" s="14">
        <v>24.24</v>
      </c>
      <c r="G110" s="15">
        <f>ROUND(E110*F110,2)</f>
        <v>298.14999999999998</v>
      </c>
    </row>
    <row r="111" spans="1:7" x14ac:dyDescent="0.25">
      <c r="A111" s="16"/>
      <c r="B111" s="16"/>
      <c r="C111" s="16"/>
      <c r="D111" s="17" t="s">
        <v>198</v>
      </c>
      <c r="E111" s="20">
        <v>1</v>
      </c>
      <c r="F111" s="9">
        <f>G95+G96+G97+G98+G99+G100+G101+G102+G103+G104+G105+G106+G107+G108+G109+G110</f>
        <v>59253.31</v>
      </c>
      <c r="G111" s="9">
        <f>ROUND(F111*E111,2)</f>
        <v>59253.31</v>
      </c>
    </row>
    <row r="112" spans="1:7" ht="3" customHeight="1" x14ac:dyDescent="0.25">
      <c r="A112" s="18"/>
      <c r="B112" s="18"/>
      <c r="C112" s="18"/>
      <c r="D112" s="19"/>
      <c r="E112" s="18"/>
      <c r="F112" s="18"/>
      <c r="G112" s="18"/>
    </row>
    <row r="113" spans="1:7" x14ac:dyDescent="0.25">
      <c r="A113" s="6" t="s">
        <v>199</v>
      </c>
      <c r="B113" s="6" t="s">
        <v>11</v>
      </c>
      <c r="C113" s="6" t="s">
        <v>12</v>
      </c>
      <c r="D113" s="7" t="s">
        <v>200</v>
      </c>
      <c r="E113" s="8">
        <f>E132</f>
        <v>1</v>
      </c>
      <c r="F113" s="9">
        <f>F132</f>
        <v>65933.62</v>
      </c>
      <c r="G113" s="9">
        <f>G132</f>
        <v>65933.62</v>
      </c>
    </row>
    <row r="114" spans="1:7" x14ac:dyDescent="0.25">
      <c r="A114" s="12" t="s">
        <v>201</v>
      </c>
      <c r="B114" s="12" t="s">
        <v>17</v>
      </c>
      <c r="C114" s="12" t="s">
        <v>18</v>
      </c>
      <c r="D114" s="13" t="s">
        <v>202</v>
      </c>
      <c r="E114" s="14">
        <v>4.5999999999999996</v>
      </c>
      <c r="F114" s="14">
        <v>84.89</v>
      </c>
      <c r="G114" s="15">
        <f>ROUND(E114*F114,2)</f>
        <v>390.49</v>
      </c>
    </row>
    <row r="115" spans="1:7" ht="22.5" x14ac:dyDescent="0.25">
      <c r="A115" s="12" t="s">
        <v>203</v>
      </c>
      <c r="B115" s="12" t="s">
        <v>17</v>
      </c>
      <c r="C115" s="12" t="s">
        <v>18</v>
      </c>
      <c r="D115" s="13" t="s">
        <v>204</v>
      </c>
      <c r="E115" s="14">
        <v>132.69999999999999</v>
      </c>
      <c r="F115" s="14">
        <v>66.56</v>
      </c>
      <c r="G115" s="15">
        <f>ROUND(E115*F115,2)</f>
        <v>8832.51</v>
      </c>
    </row>
    <row r="116" spans="1:7" ht="22.5" x14ac:dyDescent="0.25">
      <c r="A116" s="12" t="s">
        <v>205</v>
      </c>
      <c r="B116" s="12" t="s">
        <v>17</v>
      </c>
      <c r="C116" s="12" t="s">
        <v>94</v>
      </c>
      <c r="D116" s="13" t="s">
        <v>206</v>
      </c>
      <c r="E116" s="14">
        <v>54.65</v>
      </c>
      <c r="F116" s="14">
        <v>12.4</v>
      </c>
      <c r="G116" s="15">
        <f>ROUND(E116*F116,2)</f>
        <v>677.66</v>
      </c>
    </row>
    <row r="117" spans="1:7" ht="22.5" x14ac:dyDescent="0.25">
      <c r="A117" s="12" t="s">
        <v>207</v>
      </c>
      <c r="B117" s="12" t="s">
        <v>17</v>
      </c>
      <c r="C117" s="12" t="s">
        <v>18</v>
      </c>
      <c r="D117" s="13" t="s">
        <v>208</v>
      </c>
      <c r="E117" s="14">
        <v>182.7</v>
      </c>
      <c r="F117" s="14">
        <v>58.33</v>
      </c>
      <c r="G117" s="15">
        <f>ROUND(E117*F117,2)</f>
        <v>10656.89</v>
      </c>
    </row>
    <row r="118" spans="1:7" ht="22.5" x14ac:dyDescent="0.25">
      <c r="A118" s="12" t="s">
        <v>209</v>
      </c>
      <c r="B118" s="12" t="s">
        <v>17</v>
      </c>
      <c r="C118" s="12" t="s">
        <v>18</v>
      </c>
      <c r="D118" s="13" t="s">
        <v>210</v>
      </c>
      <c r="E118" s="14">
        <v>78.7</v>
      </c>
      <c r="F118" s="14">
        <v>58.33</v>
      </c>
      <c r="G118" s="15">
        <f>ROUND(E118*F118,2)</f>
        <v>4590.57</v>
      </c>
    </row>
    <row r="119" spans="1:7" ht="22.5" x14ac:dyDescent="0.25">
      <c r="A119" s="12" t="s">
        <v>211</v>
      </c>
      <c r="B119" s="12" t="s">
        <v>17</v>
      </c>
      <c r="C119" s="12" t="s">
        <v>18</v>
      </c>
      <c r="D119" s="13" t="s">
        <v>212</v>
      </c>
      <c r="E119" s="14">
        <v>100.2</v>
      </c>
      <c r="F119" s="14">
        <v>61.69</v>
      </c>
      <c r="G119" s="15">
        <f>ROUND(E119*F119,2)</f>
        <v>6181.34</v>
      </c>
    </row>
    <row r="120" spans="1:7" ht="22.5" x14ac:dyDescent="0.25">
      <c r="A120" s="12" t="s">
        <v>213</v>
      </c>
      <c r="B120" s="12" t="s">
        <v>17</v>
      </c>
      <c r="C120" s="12" t="s">
        <v>18</v>
      </c>
      <c r="D120" s="13" t="s">
        <v>214</v>
      </c>
      <c r="E120" s="14">
        <v>403</v>
      </c>
      <c r="F120" s="14">
        <v>60.34</v>
      </c>
      <c r="G120" s="15">
        <f>ROUND(E120*F120,2)</f>
        <v>24317.02</v>
      </c>
    </row>
    <row r="121" spans="1:7" ht="22.5" x14ac:dyDescent="0.25">
      <c r="A121" s="12" t="s">
        <v>215</v>
      </c>
      <c r="B121" s="12" t="s">
        <v>17</v>
      </c>
      <c r="C121" s="12" t="s">
        <v>18</v>
      </c>
      <c r="D121" s="13" t="s">
        <v>216</v>
      </c>
      <c r="E121" s="14">
        <v>4.5</v>
      </c>
      <c r="F121" s="14">
        <v>65.7</v>
      </c>
      <c r="G121" s="15">
        <f>ROUND(E121*F121,2)</f>
        <v>295.64999999999998</v>
      </c>
    </row>
    <row r="122" spans="1:7" ht="22.5" x14ac:dyDescent="0.25">
      <c r="A122" s="12" t="s">
        <v>217</v>
      </c>
      <c r="B122" s="12" t="s">
        <v>17</v>
      </c>
      <c r="C122" s="12" t="s">
        <v>18</v>
      </c>
      <c r="D122" s="13" t="s">
        <v>218</v>
      </c>
      <c r="E122" s="14">
        <v>56.5</v>
      </c>
      <c r="F122" s="14">
        <v>60.63</v>
      </c>
      <c r="G122" s="15">
        <f>ROUND(E122*F122,2)</f>
        <v>3425.6</v>
      </c>
    </row>
    <row r="123" spans="1:7" ht="22.5" x14ac:dyDescent="0.25">
      <c r="A123" s="12" t="s">
        <v>219</v>
      </c>
      <c r="B123" s="12" t="s">
        <v>17</v>
      </c>
      <c r="C123" s="12" t="s">
        <v>94</v>
      </c>
      <c r="D123" s="13" t="s">
        <v>220</v>
      </c>
      <c r="E123" s="14">
        <v>15.1</v>
      </c>
      <c r="F123" s="14">
        <v>29.74</v>
      </c>
      <c r="G123" s="15">
        <f>ROUND(E123*F123,2)</f>
        <v>449.07</v>
      </c>
    </row>
    <row r="124" spans="1:7" ht="22.5" x14ac:dyDescent="0.25">
      <c r="A124" s="12" t="s">
        <v>221</v>
      </c>
      <c r="B124" s="12" t="s">
        <v>17</v>
      </c>
      <c r="C124" s="12" t="s">
        <v>94</v>
      </c>
      <c r="D124" s="13" t="s">
        <v>222</v>
      </c>
      <c r="E124" s="14">
        <v>85.65</v>
      </c>
      <c r="F124" s="14">
        <v>31.12</v>
      </c>
      <c r="G124" s="15">
        <f>ROUND(E124*F124,2)</f>
        <v>2665.43</v>
      </c>
    </row>
    <row r="125" spans="1:7" x14ac:dyDescent="0.25">
      <c r="A125" s="12" t="s">
        <v>223</v>
      </c>
      <c r="B125" s="12" t="s">
        <v>17</v>
      </c>
      <c r="C125" s="12" t="s">
        <v>94</v>
      </c>
      <c r="D125" s="13" t="s">
        <v>224</v>
      </c>
      <c r="E125" s="14">
        <v>18.600000000000001</v>
      </c>
      <c r="F125" s="14">
        <v>6.12</v>
      </c>
      <c r="G125" s="15">
        <f>ROUND(E125*F125,2)</f>
        <v>113.83</v>
      </c>
    </row>
    <row r="126" spans="1:7" ht="22.5" x14ac:dyDescent="0.25">
      <c r="A126" s="12" t="s">
        <v>225</v>
      </c>
      <c r="B126" s="12" t="s">
        <v>17</v>
      </c>
      <c r="C126" s="12" t="s">
        <v>94</v>
      </c>
      <c r="D126" s="13" t="s">
        <v>226</v>
      </c>
      <c r="E126" s="14">
        <v>114.75</v>
      </c>
      <c r="F126" s="14">
        <v>8.56</v>
      </c>
      <c r="G126" s="15">
        <f>ROUND(E126*F126,2)</f>
        <v>982.26</v>
      </c>
    </row>
    <row r="127" spans="1:7" x14ac:dyDescent="0.25">
      <c r="A127" s="12" t="s">
        <v>227</v>
      </c>
      <c r="B127" s="12" t="s">
        <v>17</v>
      </c>
      <c r="C127" s="12" t="s">
        <v>94</v>
      </c>
      <c r="D127" s="13" t="s">
        <v>228</v>
      </c>
      <c r="E127" s="14">
        <v>83.3</v>
      </c>
      <c r="F127" s="14">
        <v>2.59</v>
      </c>
      <c r="G127" s="15">
        <f>ROUND(E127*F127,2)</f>
        <v>215.75</v>
      </c>
    </row>
    <row r="128" spans="1:7" x14ac:dyDescent="0.25">
      <c r="A128" s="12" t="s">
        <v>229</v>
      </c>
      <c r="B128" s="12" t="s">
        <v>17</v>
      </c>
      <c r="C128" s="12" t="s">
        <v>94</v>
      </c>
      <c r="D128" s="13" t="s">
        <v>230</v>
      </c>
      <c r="E128" s="14">
        <v>31.45</v>
      </c>
      <c r="F128" s="14">
        <v>3.23</v>
      </c>
      <c r="G128" s="15">
        <f>ROUND(E128*F128,2)</f>
        <v>101.58</v>
      </c>
    </row>
    <row r="129" spans="1:7" x14ac:dyDescent="0.25">
      <c r="A129" s="12" t="s">
        <v>231</v>
      </c>
      <c r="B129" s="12" t="s">
        <v>17</v>
      </c>
      <c r="C129" s="12" t="s">
        <v>94</v>
      </c>
      <c r="D129" s="13" t="s">
        <v>232</v>
      </c>
      <c r="E129" s="14">
        <v>114.75</v>
      </c>
      <c r="F129" s="14">
        <v>4.38</v>
      </c>
      <c r="G129" s="15">
        <f>ROUND(E129*F129,2)</f>
        <v>502.61</v>
      </c>
    </row>
    <row r="130" spans="1:7" x14ac:dyDescent="0.25">
      <c r="A130" s="12" t="s">
        <v>233</v>
      </c>
      <c r="B130" s="12" t="s">
        <v>17</v>
      </c>
      <c r="C130" s="12" t="s">
        <v>94</v>
      </c>
      <c r="D130" s="13" t="s">
        <v>234</v>
      </c>
      <c r="E130" s="14">
        <v>114.75</v>
      </c>
      <c r="F130" s="14">
        <v>5</v>
      </c>
      <c r="G130" s="15">
        <f>ROUND(E130*F130,2)</f>
        <v>573.75</v>
      </c>
    </row>
    <row r="131" spans="1:7" x14ac:dyDescent="0.25">
      <c r="A131" s="12" t="s">
        <v>235</v>
      </c>
      <c r="B131" s="12" t="s">
        <v>17</v>
      </c>
      <c r="C131" s="12" t="s">
        <v>94</v>
      </c>
      <c r="D131" s="13" t="s">
        <v>236</v>
      </c>
      <c r="E131" s="14">
        <v>114.75</v>
      </c>
      <c r="F131" s="14">
        <v>8.3800000000000008</v>
      </c>
      <c r="G131" s="15">
        <f>ROUND(E131*F131,2)</f>
        <v>961.61</v>
      </c>
    </row>
    <row r="132" spans="1:7" x14ac:dyDescent="0.25">
      <c r="A132" s="16"/>
      <c r="B132" s="16"/>
      <c r="C132" s="16"/>
      <c r="D132" s="17" t="s">
        <v>237</v>
      </c>
      <c r="E132" s="20">
        <v>1</v>
      </c>
      <c r="F132" s="9">
        <f>G114+G115+G116+G117+G118+G119+G120+G121+G122+G123+G124+G125+G126+G127+G128+G129+G130+G131</f>
        <v>65933.62</v>
      </c>
      <c r="G132" s="9">
        <f>ROUND(F132*E132,2)</f>
        <v>65933.62</v>
      </c>
    </row>
    <row r="133" spans="1:7" ht="3" customHeight="1" x14ac:dyDescent="0.25">
      <c r="A133" s="18"/>
      <c r="B133" s="18"/>
      <c r="C133" s="18"/>
      <c r="D133" s="19"/>
      <c r="E133" s="18"/>
      <c r="F133" s="18"/>
      <c r="G133" s="18"/>
    </row>
    <row r="134" spans="1:7" x14ac:dyDescent="0.25">
      <c r="A134" s="6" t="s">
        <v>238</v>
      </c>
      <c r="B134" s="6" t="s">
        <v>11</v>
      </c>
      <c r="C134" s="6" t="s">
        <v>12</v>
      </c>
      <c r="D134" s="7" t="s">
        <v>239</v>
      </c>
      <c r="E134" s="8">
        <f>E158</f>
        <v>1</v>
      </c>
      <c r="F134" s="9">
        <f>F158</f>
        <v>45295.91</v>
      </c>
      <c r="G134" s="9">
        <f>G158</f>
        <v>45295.91</v>
      </c>
    </row>
    <row r="135" spans="1:7" ht="22.5" x14ac:dyDescent="0.25">
      <c r="A135" s="12" t="s">
        <v>240</v>
      </c>
      <c r="B135" s="12" t="s">
        <v>17</v>
      </c>
      <c r="C135" s="12" t="s">
        <v>18</v>
      </c>
      <c r="D135" s="13" t="s">
        <v>241</v>
      </c>
      <c r="E135" s="14">
        <v>31.83</v>
      </c>
      <c r="F135" s="14">
        <v>285.94</v>
      </c>
      <c r="G135" s="15">
        <f>ROUND(E135*F135,2)</f>
        <v>9101.4699999999993</v>
      </c>
    </row>
    <row r="136" spans="1:7" x14ac:dyDescent="0.25">
      <c r="A136" s="12" t="s">
        <v>242</v>
      </c>
      <c r="B136" s="12" t="s">
        <v>17</v>
      </c>
      <c r="C136" s="12" t="s">
        <v>18</v>
      </c>
      <c r="D136" s="13" t="s">
        <v>243</v>
      </c>
      <c r="E136" s="14">
        <v>6.66</v>
      </c>
      <c r="F136" s="14">
        <v>259.92</v>
      </c>
      <c r="G136" s="15">
        <f>ROUND(E136*F136,2)</f>
        <v>1731.07</v>
      </c>
    </row>
    <row r="137" spans="1:7" ht="22.5" x14ac:dyDescent="0.25">
      <c r="A137" s="12" t="s">
        <v>244</v>
      </c>
      <c r="B137" s="12" t="s">
        <v>17</v>
      </c>
      <c r="C137" s="12" t="s">
        <v>18</v>
      </c>
      <c r="D137" s="13" t="s">
        <v>245</v>
      </c>
      <c r="E137" s="14">
        <v>27.58</v>
      </c>
      <c r="F137" s="14">
        <v>381.79</v>
      </c>
      <c r="G137" s="15">
        <f>ROUND(E137*F137,2)</f>
        <v>10529.77</v>
      </c>
    </row>
    <row r="138" spans="1:7" x14ac:dyDescent="0.25">
      <c r="A138" s="12" t="s">
        <v>246</v>
      </c>
      <c r="B138" s="12" t="s">
        <v>17</v>
      </c>
      <c r="C138" s="12" t="s">
        <v>18</v>
      </c>
      <c r="D138" s="13" t="s">
        <v>247</v>
      </c>
      <c r="E138" s="14">
        <v>6.66</v>
      </c>
      <c r="F138" s="14">
        <v>128</v>
      </c>
      <c r="G138" s="15">
        <f>ROUND(E138*F138,2)</f>
        <v>852.48</v>
      </c>
    </row>
    <row r="139" spans="1:7" ht="22.5" x14ac:dyDescent="0.25">
      <c r="A139" s="12" t="s">
        <v>248</v>
      </c>
      <c r="B139" s="12" t="s">
        <v>17</v>
      </c>
      <c r="C139" s="12" t="s">
        <v>31</v>
      </c>
      <c r="D139" s="13" t="s">
        <v>249</v>
      </c>
      <c r="E139" s="14">
        <v>2</v>
      </c>
      <c r="F139" s="14">
        <v>668.51</v>
      </c>
      <c r="G139" s="15">
        <f>ROUND(E139*F139,2)</f>
        <v>1337.02</v>
      </c>
    </row>
    <row r="140" spans="1:7" ht="22.5" x14ac:dyDescent="0.25">
      <c r="A140" s="12" t="s">
        <v>250</v>
      </c>
      <c r="B140" s="12" t="s">
        <v>17</v>
      </c>
      <c r="C140" s="12" t="s">
        <v>31</v>
      </c>
      <c r="D140" s="13" t="s">
        <v>251</v>
      </c>
      <c r="E140" s="14">
        <v>1</v>
      </c>
      <c r="F140" s="14">
        <v>647.29</v>
      </c>
      <c r="G140" s="15">
        <f>ROUND(E140*F140,2)</f>
        <v>647.29</v>
      </c>
    </row>
    <row r="141" spans="1:7" ht="22.5" x14ac:dyDescent="0.25">
      <c r="A141" s="12" t="s">
        <v>252</v>
      </c>
      <c r="B141" s="12" t="s">
        <v>17</v>
      </c>
      <c r="C141" s="12" t="s">
        <v>31</v>
      </c>
      <c r="D141" s="13" t="s">
        <v>253</v>
      </c>
      <c r="E141" s="14">
        <v>1</v>
      </c>
      <c r="F141" s="14">
        <v>620.28</v>
      </c>
      <c r="G141" s="15">
        <f>ROUND(E141*F141,2)</f>
        <v>620.28</v>
      </c>
    </row>
    <row r="142" spans="1:7" ht="22.5" x14ac:dyDescent="0.25">
      <c r="A142" s="12" t="s">
        <v>254</v>
      </c>
      <c r="B142" s="12" t="s">
        <v>17</v>
      </c>
      <c r="C142" s="12" t="s">
        <v>31</v>
      </c>
      <c r="D142" s="13" t="s">
        <v>255</v>
      </c>
      <c r="E142" s="14">
        <v>1</v>
      </c>
      <c r="F142" s="14">
        <v>699.78</v>
      </c>
      <c r="G142" s="15">
        <f>ROUND(E142*F142,2)</f>
        <v>699.78</v>
      </c>
    </row>
    <row r="143" spans="1:7" ht="22.5" x14ac:dyDescent="0.25">
      <c r="A143" s="12" t="s">
        <v>256</v>
      </c>
      <c r="B143" s="12" t="s">
        <v>17</v>
      </c>
      <c r="C143" s="12" t="s">
        <v>31</v>
      </c>
      <c r="D143" s="13" t="s">
        <v>257</v>
      </c>
      <c r="E143" s="14">
        <v>1</v>
      </c>
      <c r="F143" s="14">
        <v>1096.08</v>
      </c>
      <c r="G143" s="15">
        <f>ROUND(E143*F143,2)</f>
        <v>1096.08</v>
      </c>
    </row>
    <row r="144" spans="1:7" ht="22.5" x14ac:dyDescent="0.25">
      <c r="A144" s="12" t="s">
        <v>258</v>
      </c>
      <c r="B144" s="12" t="s">
        <v>17</v>
      </c>
      <c r="C144" s="12" t="s">
        <v>31</v>
      </c>
      <c r="D144" s="13" t="s">
        <v>259</v>
      </c>
      <c r="E144" s="14">
        <v>1</v>
      </c>
      <c r="F144" s="14">
        <v>1397.8</v>
      </c>
      <c r="G144" s="15">
        <f>ROUND(E144*F144,2)</f>
        <v>1397.8</v>
      </c>
    </row>
    <row r="145" spans="1:7" ht="22.5" x14ac:dyDescent="0.25">
      <c r="A145" s="12" t="s">
        <v>260</v>
      </c>
      <c r="B145" s="12" t="s">
        <v>17</v>
      </c>
      <c r="C145" s="12" t="s">
        <v>31</v>
      </c>
      <c r="D145" s="13" t="s">
        <v>261</v>
      </c>
      <c r="E145" s="14">
        <v>4</v>
      </c>
      <c r="F145" s="14">
        <v>133.27000000000001</v>
      </c>
      <c r="G145" s="15">
        <f>ROUND(E145*F145,2)</f>
        <v>533.08000000000004</v>
      </c>
    </row>
    <row r="146" spans="1:7" ht="22.5" x14ac:dyDescent="0.25">
      <c r="A146" s="12" t="s">
        <v>262</v>
      </c>
      <c r="B146" s="12" t="s">
        <v>17</v>
      </c>
      <c r="C146" s="12" t="s">
        <v>31</v>
      </c>
      <c r="D146" s="13" t="s">
        <v>263</v>
      </c>
      <c r="E146" s="14">
        <v>11</v>
      </c>
      <c r="F146" s="14">
        <v>108.8</v>
      </c>
      <c r="G146" s="15">
        <f>ROUND(E146*F146,2)</f>
        <v>1196.8</v>
      </c>
    </row>
    <row r="147" spans="1:7" x14ac:dyDescent="0.25">
      <c r="A147" s="12" t="s">
        <v>264</v>
      </c>
      <c r="B147" s="12" t="s">
        <v>17</v>
      </c>
      <c r="C147" s="12" t="s">
        <v>18</v>
      </c>
      <c r="D147" s="13" t="s">
        <v>265</v>
      </c>
      <c r="E147" s="14">
        <v>59.87</v>
      </c>
      <c r="F147" s="14">
        <v>115.2</v>
      </c>
      <c r="G147" s="15">
        <f>ROUND(E147*F147,2)</f>
        <v>6897.02</v>
      </c>
    </row>
    <row r="148" spans="1:7" ht="22.5" x14ac:dyDescent="0.25">
      <c r="A148" s="12" t="s">
        <v>266</v>
      </c>
      <c r="B148" s="12" t="s">
        <v>17</v>
      </c>
      <c r="C148" s="12" t="s">
        <v>18</v>
      </c>
      <c r="D148" s="13" t="s">
        <v>267</v>
      </c>
      <c r="E148" s="14">
        <v>1.79</v>
      </c>
      <c r="F148" s="14">
        <v>36.880000000000003</v>
      </c>
      <c r="G148" s="15">
        <f>ROUND(E148*F148,2)</f>
        <v>66.02</v>
      </c>
    </row>
    <row r="149" spans="1:7" x14ac:dyDescent="0.25">
      <c r="A149" s="12" t="s">
        <v>268</v>
      </c>
      <c r="B149" s="12" t="s">
        <v>17</v>
      </c>
      <c r="C149" s="12" t="s">
        <v>94</v>
      </c>
      <c r="D149" s="13" t="s">
        <v>269</v>
      </c>
      <c r="E149" s="14">
        <v>4.4000000000000004</v>
      </c>
      <c r="F149" s="14">
        <v>224.25</v>
      </c>
      <c r="G149" s="15">
        <f>ROUND(E149*F149,2)</f>
        <v>986.7</v>
      </c>
    </row>
    <row r="150" spans="1:7" ht="22.5" x14ac:dyDescent="0.25">
      <c r="A150" s="12" t="s">
        <v>270</v>
      </c>
      <c r="B150" s="12" t="s">
        <v>17</v>
      </c>
      <c r="C150" s="12" t="s">
        <v>94</v>
      </c>
      <c r="D150" s="13" t="s">
        <v>271</v>
      </c>
      <c r="E150" s="14">
        <v>11.6</v>
      </c>
      <c r="F150" s="14">
        <v>130.56</v>
      </c>
      <c r="G150" s="15">
        <f>ROUND(E150*F150,2)</f>
        <v>1514.5</v>
      </c>
    </row>
    <row r="151" spans="1:7" ht="22.5" x14ac:dyDescent="0.25">
      <c r="A151" s="12" t="s">
        <v>272</v>
      </c>
      <c r="B151" s="12" t="s">
        <v>17</v>
      </c>
      <c r="C151" s="12" t="s">
        <v>18</v>
      </c>
      <c r="D151" s="13" t="s">
        <v>273</v>
      </c>
      <c r="E151" s="14">
        <v>2.38</v>
      </c>
      <c r="F151" s="14">
        <v>275.25</v>
      </c>
      <c r="G151" s="15">
        <f>ROUND(E151*F151,2)</f>
        <v>655.1</v>
      </c>
    </row>
    <row r="152" spans="1:7" x14ac:dyDescent="0.25">
      <c r="A152" s="12" t="s">
        <v>274</v>
      </c>
      <c r="B152" s="12" t="s">
        <v>17</v>
      </c>
      <c r="C152" s="12" t="s">
        <v>31</v>
      </c>
      <c r="D152" s="13" t="s">
        <v>275</v>
      </c>
      <c r="E152" s="14">
        <v>2</v>
      </c>
      <c r="F152" s="14">
        <v>104.83</v>
      </c>
      <c r="G152" s="15">
        <f>ROUND(E152*F152,2)</f>
        <v>209.66</v>
      </c>
    </row>
    <row r="153" spans="1:7" x14ac:dyDescent="0.25">
      <c r="A153" s="12" t="s">
        <v>276</v>
      </c>
      <c r="B153" s="12" t="s">
        <v>17</v>
      </c>
      <c r="C153" s="12" t="s">
        <v>18</v>
      </c>
      <c r="D153" s="13" t="s">
        <v>277</v>
      </c>
      <c r="E153" s="14">
        <v>1.79</v>
      </c>
      <c r="F153" s="14">
        <v>341.58</v>
      </c>
      <c r="G153" s="15">
        <f>ROUND(E153*F153,2)</f>
        <v>611.42999999999995</v>
      </c>
    </row>
    <row r="154" spans="1:7" x14ac:dyDescent="0.25">
      <c r="A154" s="12" t="s">
        <v>278</v>
      </c>
      <c r="B154" s="12" t="s">
        <v>17</v>
      </c>
      <c r="C154" s="12" t="s">
        <v>18</v>
      </c>
      <c r="D154" s="13" t="s">
        <v>279</v>
      </c>
      <c r="E154" s="14">
        <v>56.67</v>
      </c>
      <c r="F154" s="14">
        <v>58.03</v>
      </c>
      <c r="G154" s="15">
        <f>ROUND(E154*F154,2)</f>
        <v>3288.56</v>
      </c>
    </row>
    <row r="155" spans="1:7" ht="22.5" x14ac:dyDescent="0.25">
      <c r="A155" s="12" t="s">
        <v>280</v>
      </c>
      <c r="B155" s="12" t="s">
        <v>17</v>
      </c>
      <c r="C155" s="12" t="s">
        <v>101</v>
      </c>
      <c r="D155" s="13" t="s">
        <v>281</v>
      </c>
      <c r="E155" s="14">
        <v>1</v>
      </c>
      <c r="F155" s="14">
        <v>536.36</v>
      </c>
      <c r="G155" s="15">
        <f>ROUND(E155*F155,2)</f>
        <v>536.36</v>
      </c>
    </row>
    <row r="156" spans="1:7" x14ac:dyDescent="0.25">
      <c r="A156" s="12" t="s">
        <v>282</v>
      </c>
      <c r="B156" s="12" t="s">
        <v>17</v>
      </c>
      <c r="C156" s="12" t="s">
        <v>94</v>
      </c>
      <c r="D156" s="13" t="s">
        <v>283</v>
      </c>
      <c r="E156" s="14">
        <v>0.9</v>
      </c>
      <c r="F156" s="14">
        <v>517.5</v>
      </c>
      <c r="G156" s="15">
        <f>ROUND(E156*F156,2)</f>
        <v>465.75</v>
      </c>
    </row>
    <row r="157" spans="1:7" x14ac:dyDescent="0.25">
      <c r="A157" s="12" t="s">
        <v>284</v>
      </c>
      <c r="B157" s="12" t="s">
        <v>17</v>
      </c>
      <c r="C157" s="12" t="s">
        <v>94</v>
      </c>
      <c r="D157" s="13" t="s">
        <v>285</v>
      </c>
      <c r="E157" s="14">
        <v>15.55</v>
      </c>
      <c r="F157" s="14">
        <v>20.7</v>
      </c>
      <c r="G157" s="15">
        <f>ROUND(E157*F157,2)</f>
        <v>321.89</v>
      </c>
    </row>
    <row r="158" spans="1:7" x14ac:dyDescent="0.25">
      <c r="A158" s="16"/>
      <c r="B158" s="16"/>
      <c r="C158" s="16"/>
      <c r="D158" s="17" t="s">
        <v>286</v>
      </c>
      <c r="E158" s="20">
        <v>1</v>
      </c>
      <c r="F158" s="9">
        <f>G135+G136+G137+G138+G139+G140+G141+G142+G143+G144+G145+G146+G147+G148+G149+G150+G151+G152+G153+G154+G155+G156+G157</f>
        <v>45295.91</v>
      </c>
      <c r="G158" s="9">
        <f>ROUND(F158*E158,2)</f>
        <v>45295.91</v>
      </c>
    </row>
    <row r="159" spans="1:7" ht="3" customHeight="1" x14ac:dyDescent="0.25">
      <c r="A159" s="18"/>
      <c r="B159" s="18"/>
      <c r="C159" s="18"/>
      <c r="D159" s="19"/>
      <c r="E159" s="18"/>
      <c r="F159" s="18"/>
      <c r="G159" s="18"/>
    </row>
    <row r="160" spans="1:7" x14ac:dyDescent="0.25">
      <c r="A160" s="6" t="s">
        <v>287</v>
      </c>
      <c r="B160" s="6" t="s">
        <v>11</v>
      </c>
      <c r="C160" s="6" t="s">
        <v>12</v>
      </c>
      <c r="D160" s="7" t="s">
        <v>288</v>
      </c>
      <c r="E160" s="8">
        <f>E172</f>
        <v>1</v>
      </c>
      <c r="F160" s="9">
        <f>F172</f>
        <v>5976.44</v>
      </c>
      <c r="G160" s="9">
        <f>G172</f>
        <v>5976.44</v>
      </c>
    </row>
    <row r="161" spans="1:7" ht="22.5" x14ac:dyDescent="0.25">
      <c r="A161" s="12" t="s">
        <v>289</v>
      </c>
      <c r="B161" s="12" t="s">
        <v>17</v>
      </c>
      <c r="C161" s="12" t="s">
        <v>101</v>
      </c>
      <c r="D161" s="13" t="s">
        <v>290</v>
      </c>
      <c r="E161" s="14">
        <v>1</v>
      </c>
      <c r="F161" s="14">
        <v>464.28</v>
      </c>
      <c r="G161" s="15">
        <f>ROUND(E161*F161,2)</f>
        <v>464.28</v>
      </c>
    </row>
    <row r="162" spans="1:7" x14ac:dyDescent="0.25">
      <c r="A162" s="12" t="s">
        <v>291</v>
      </c>
      <c r="B162" s="12" t="s">
        <v>17</v>
      </c>
      <c r="C162" s="12" t="s">
        <v>94</v>
      </c>
      <c r="D162" s="13" t="s">
        <v>292</v>
      </c>
      <c r="E162" s="14">
        <v>10</v>
      </c>
      <c r="F162" s="14">
        <v>18.38</v>
      </c>
      <c r="G162" s="15">
        <f>ROUND(E162*F162,2)</f>
        <v>183.8</v>
      </c>
    </row>
    <row r="163" spans="1:7" x14ac:dyDescent="0.25">
      <c r="A163" s="12" t="s">
        <v>293</v>
      </c>
      <c r="B163" s="12" t="s">
        <v>17</v>
      </c>
      <c r="C163" s="12" t="s">
        <v>101</v>
      </c>
      <c r="D163" s="13" t="s">
        <v>294</v>
      </c>
      <c r="E163" s="14">
        <v>7</v>
      </c>
      <c r="F163" s="14">
        <v>61.03</v>
      </c>
      <c r="G163" s="15">
        <f>ROUND(E163*F163,2)</f>
        <v>427.21</v>
      </c>
    </row>
    <row r="164" spans="1:7" ht="22.5" x14ac:dyDescent="0.25">
      <c r="A164" s="12" t="s">
        <v>295</v>
      </c>
      <c r="B164" s="12" t="s">
        <v>17</v>
      </c>
      <c r="C164" s="12" t="s">
        <v>94</v>
      </c>
      <c r="D164" s="13" t="s">
        <v>296</v>
      </c>
      <c r="E164" s="14">
        <v>9</v>
      </c>
      <c r="F164" s="14">
        <v>84.9</v>
      </c>
      <c r="G164" s="15">
        <f>ROUND(E164*F164,2)</f>
        <v>764.1</v>
      </c>
    </row>
    <row r="165" spans="1:7" x14ac:dyDescent="0.25">
      <c r="A165" s="12" t="s">
        <v>297</v>
      </c>
      <c r="B165" s="12" t="s">
        <v>17</v>
      </c>
      <c r="C165" s="12" t="s">
        <v>101</v>
      </c>
      <c r="D165" s="13" t="s">
        <v>298</v>
      </c>
      <c r="E165" s="14">
        <v>1</v>
      </c>
      <c r="F165" s="14">
        <v>79.790000000000006</v>
      </c>
      <c r="G165" s="15">
        <f>ROUND(E165*F165,2)</f>
        <v>79.790000000000006</v>
      </c>
    </row>
    <row r="166" spans="1:7" x14ac:dyDescent="0.25">
      <c r="A166" s="12" t="s">
        <v>299</v>
      </c>
      <c r="B166" s="12" t="s">
        <v>17</v>
      </c>
      <c r="C166" s="12" t="s">
        <v>94</v>
      </c>
      <c r="D166" s="13" t="s">
        <v>300</v>
      </c>
      <c r="E166" s="14">
        <v>15</v>
      </c>
      <c r="F166" s="14">
        <v>18.38</v>
      </c>
      <c r="G166" s="15">
        <f>ROUND(E166*F166,2)</f>
        <v>275.7</v>
      </c>
    </row>
    <row r="167" spans="1:7" x14ac:dyDescent="0.25">
      <c r="A167" s="12" t="s">
        <v>301</v>
      </c>
      <c r="B167" s="12" t="s">
        <v>17</v>
      </c>
      <c r="C167" s="12" t="s">
        <v>94</v>
      </c>
      <c r="D167" s="13" t="s">
        <v>302</v>
      </c>
      <c r="E167" s="14">
        <v>36</v>
      </c>
      <c r="F167" s="14">
        <v>28.03</v>
      </c>
      <c r="G167" s="15">
        <f>ROUND(E167*F167,2)</f>
        <v>1009.08</v>
      </c>
    </row>
    <row r="168" spans="1:7" x14ac:dyDescent="0.25">
      <c r="A168" s="12" t="s">
        <v>303</v>
      </c>
      <c r="B168" s="12" t="s">
        <v>17</v>
      </c>
      <c r="C168" s="12" t="s">
        <v>94</v>
      </c>
      <c r="D168" s="13" t="s">
        <v>304</v>
      </c>
      <c r="E168" s="14">
        <v>24</v>
      </c>
      <c r="F168" s="14">
        <v>28.55</v>
      </c>
      <c r="G168" s="15">
        <f>ROUND(E168*F168,2)</f>
        <v>685.2</v>
      </c>
    </row>
    <row r="169" spans="1:7" x14ac:dyDescent="0.25">
      <c r="A169" s="12" t="s">
        <v>305</v>
      </c>
      <c r="B169" s="12" t="s">
        <v>17</v>
      </c>
      <c r="C169" s="12" t="s">
        <v>101</v>
      </c>
      <c r="D169" s="13" t="s">
        <v>306</v>
      </c>
      <c r="E169" s="14">
        <v>2</v>
      </c>
      <c r="F169" s="14">
        <v>369.51</v>
      </c>
      <c r="G169" s="15">
        <f>ROUND(E169*F169,2)</f>
        <v>739.02</v>
      </c>
    </row>
    <row r="170" spans="1:7" x14ac:dyDescent="0.25">
      <c r="A170" s="12" t="s">
        <v>307</v>
      </c>
      <c r="B170" s="12" t="s">
        <v>17</v>
      </c>
      <c r="C170" s="12" t="s">
        <v>101</v>
      </c>
      <c r="D170" s="13" t="s">
        <v>308</v>
      </c>
      <c r="E170" s="14">
        <v>2</v>
      </c>
      <c r="F170" s="14">
        <v>407.93</v>
      </c>
      <c r="G170" s="15">
        <f>ROUND(E170*F170,2)</f>
        <v>815.86</v>
      </c>
    </row>
    <row r="171" spans="1:7" x14ac:dyDescent="0.25">
      <c r="A171" s="12" t="s">
        <v>309</v>
      </c>
      <c r="B171" s="12" t="s">
        <v>17</v>
      </c>
      <c r="C171" s="12" t="s">
        <v>101</v>
      </c>
      <c r="D171" s="13" t="s">
        <v>310</v>
      </c>
      <c r="E171" s="14">
        <v>4</v>
      </c>
      <c r="F171" s="14">
        <v>133.1</v>
      </c>
      <c r="G171" s="15">
        <f>ROUND(E171*F171,2)</f>
        <v>532.4</v>
      </c>
    </row>
    <row r="172" spans="1:7" x14ac:dyDescent="0.25">
      <c r="A172" s="16"/>
      <c r="B172" s="16"/>
      <c r="C172" s="16"/>
      <c r="D172" s="17" t="s">
        <v>311</v>
      </c>
      <c r="E172" s="20">
        <v>1</v>
      </c>
      <c r="F172" s="9">
        <f>G161+G162+G163+G164+G165+G166+G167+G168+G169+G170+G171</f>
        <v>5976.44</v>
      </c>
      <c r="G172" s="9">
        <f>ROUND(F172*E172,2)</f>
        <v>5976.44</v>
      </c>
    </row>
    <row r="173" spans="1:7" ht="3" customHeight="1" x14ac:dyDescent="0.25">
      <c r="A173" s="18"/>
      <c r="B173" s="18"/>
      <c r="C173" s="18"/>
      <c r="D173" s="19"/>
      <c r="E173" s="18"/>
      <c r="F173" s="18"/>
      <c r="G173" s="18"/>
    </row>
    <row r="174" spans="1:7" x14ac:dyDescent="0.25">
      <c r="A174" s="6" t="s">
        <v>312</v>
      </c>
      <c r="B174" s="6" t="s">
        <v>11</v>
      </c>
      <c r="C174" s="6" t="s">
        <v>12</v>
      </c>
      <c r="D174" s="7" t="s">
        <v>313</v>
      </c>
      <c r="E174" s="8">
        <f>E252</f>
        <v>1</v>
      </c>
      <c r="F174" s="9">
        <f>F252</f>
        <v>70594.3</v>
      </c>
      <c r="G174" s="9">
        <f>G252</f>
        <v>70594.3</v>
      </c>
    </row>
    <row r="175" spans="1:7" x14ac:dyDescent="0.25">
      <c r="A175" s="10" t="s">
        <v>314</v>
      </c>
      <c r="B175" s="10" t="s">
        <v>11</v>
      </c>
      <c r="C175" s="10" t="s">
        <v>12</v>
      </c>
      <c r="D175" s="11" t="s">
        <v>315</v>
      </c>
      <c r="E175" s="9">
        <f>E197</f>
        <v>1</v>
      </c>
      <c r="F175" s="9">
        <f>F197</f>
        <v>17294.86</v>
      </c>
      <c r="G175" s="9">
        <f>G197</f>
        <v>17294.86</v>
      </c>
    </row>
    <row r="176" spans="1:7" ht="22.5" x14ac:dyDescent="0.25">
      <c r="A176" s="12" t="s">
        <v>316</v>
      </c>
      <c r="B176" s="12" t="s">
        <v>17</v>
      </c>
      <c r="C176" s="12" t="s">
        <v>101</v>
      </c>
      <c r="D176" s="13" t="s">
        <v>317</v>
      </c>
      <c r="E176" s="14">
        <v>1</v>
      </c>
      <c r="F176" s="14">
        <v>451.77</v>
      </c>
      <c r="G176" s="15">
        <f>ROUND(E176*F176,2)</f>
        <v>451.77</v>
      </c>
    </row>
    <row r="177" spans="1:7" x14ac:dyDescent="0.25">
      <c r="A177" s="12" t="s">
        <v>318</v>
      </c>
      <c r="B177" s="12" t="s">
        <v>17</v>
      </c>
      <c r="C177" s="12" t="s">
        <v>101</v>
      </c>
      <c r="D177" s="13" t="s">
        <v>319</v>
      </c>
      <c r="E177" s="14">
        <v>1</v>
      </c>
      <c r="F177" s="14">
        <v>463.51</v>
      </c>
      <c r="G177" s="15">
        <f>ROUND(E177*F177,2)</f>
        <v>463.51</v>
      </c>
    </row>
    <row r="178" spans="1:7" x14ac:dyDescent="0.25">
      <c r="A178" s="12" t="s">
        <v>320</v>
      </c>
      <c r="B178" s="12" t="s">
        <v>17</v>
      </c>
      <c r="C178" s="12" t="s">
        <v>322</v>
      </c>
      <c r="D178" s="13" t="s">
        <v>321</v>
      </c>
      <c r="E178" s="14">
        <v>1</v>
      </c>
      <c r="F178" s="14">
        <v>365.7</v>
      </c>
      <c r="G178" s="15">
        <f>ROUND(E178*F178,2)</f>
        <v>365.7</v>
      </c>
    </row>
    <row r="179" spans="1:7" x14ac:dyDescent="0.25">
      <c r="A179" s="12" t="s">
        <v>323</v>
      </c>
      <c r="B179" s="12" t="s">
        <v>17</v>
      </c>
      <c r="C179" s="12" t="s">
        <v>101</v>
      </c>
      <c r="D179" s="13" t="s">
        <v>324</v>
      </c>
      <c r="E179" s="14">
        <v>1</v>
      </c>
      <c r="F179" s="14">
        <v>4335.9799999999996</v>
      </c>
      <c r="G179" s="15">
        <f>ROUND(E179*F179,2)</f>
        <v>4335.9799999999996</v>
      </c>
    </row>
    <row r="180" spans="1:7" x14ac:dyDescent="0.25">
      <c r="A180" s="12" t="s">
        <v>325</v>
      </c>
      <c r="B180" s="12" t="s">
        <v>17</v>
      </c>
      <c r="C180" s="12" t="s">
        <v>101</v>
      </c>
      <c r="D180" s="13" t="s">
        <v>326</v>
      </c>
      <c r="E180" s="14">
        <v>1</v>
      </c>
      <c r="F180" s="14">
        <v>681.92</v>
      </c>
      <c r="G180" s="15">
        <f>ROUND(E180*F180,2)</f>
        <v>681.92</v>
      </c>
    </row>
    <row r="181" spans="1:7" ht="22.5" x14ac:dyDescent="0.25">
      <c r="A181" s="12" t="s">
        <v>327</v>
      </c>
      <c r="B181" s="12" t="s">
        <v>17</v>
      </c>
      <c r="C181" s="12" t="s">
        <v>101</v>
      </c>
      <c r="D181" s="13" t="s">
        <v>328</v>
      </c>
      <c r="E181" s="14">
        <v>1</v>
      </c>
      <c r="F181" s="14">
        <v>2282.75</v>
      </c>
      <c r="G181" s="15">
        <f>ROUND(E181*F181,2)</f>
        <v>2282.75</v>
      </c>
    </row>
    <row r="182" spans="1:7" x14ac:dyDescent="0.25">
      <c r="A182" s="12" t="s">
        <v>329</v>
      </c>
      <c r="B182" s="12" t="s">
        <v>17</v>
      </c>
      <c r="C182" s="12" t="s">
        <v>101</v>
      </c>
      <c r="D182" s="13" t="s">
        <v>330</v>
      </c>
      <c r="E182" s="14">
        <v>2</v>
      </c>
      <c r="F182" s="14">
        <v>324.48</v>
      </c>
      <c r="G182" s="15">
        <f>ROUND(E182*F182,2)</f>
        <v>648.96</v>
      </c>
    </row>
    <row r="183" spans="1:7" x14ac:dyDescent="0.25">
      <c r="A183" s="12" t="s">
        <v>331</v>
      </c>
      <c r="B183" s="12" t="s">
        <v>17</v>
      </c>
      <c r="C183" s="12" t="s">
        <v>101</v>
      </c>
      <c r="D183" s="13" t="s">
        <v>332</v>
      </c>
      <c r="E183" s="14">
        <v>1</v>
      </c>
      <c r="F183" s="14">
        <v>182.49</v>
      </c>
      <c r="G183" s="15">
        <f>ROUND(E183*F183,2)</f>
        <v>182.49</v>
      </c>
    </row>
    <row r="184" spans="1:7" ht="22.5" x14ac:dyDescent="0.25">
      <c r="A184" s="12" t="s">
        <v>333</v>
      </c>
      <c r="B184" s="12" t="s">
        <v>17</v>
      </c>
      <c r="C184" s="12" t="s">
        <v>94</v>
      </c>
      <c r="D184" s="13" t="s">
        <v>334</v>
      </c>
      <c r="E184" s="14">
        <v>8</v>
      </c>
      <c r="F184" s="14">
        <v>27.58</v>
      </c>
      <c r="G184" s="15">
        <f>ROUND(E184*F184,2)</f>
        <v>220.64</v>
      </c>
    </row>
    <row r="185" spans="1:7" ht="22.5" x14ac:dyDescent="0.25">
      <c r="A185" s="12" t="s">
        <v>335</v>
      </c>
      <c r="B185" s="12" t="s">
        <v>17</v>
      </c>
      <c r="C185" s="12" t="s">
        <v>101</v>
      </c>
      <c r="D185" s="13" t="s">
        <v>336</v>
      </c>
      <c r="E185" s="14">
        <v>2</v>
      </c>
      <c r="F185" s="14">
        <v>1216.8</v>
      </c>
      <c r="G185" s="15">
        <f>ROUND(E185*F185,2)</f>
        <v>2433.6</v>
      </c>
    </row>
    <row r="186" spans="1:7" x14ac:dyDescent="0.25">
      <c r="A186" s="12" t="s">
        <v>337</v>
      </c>
      <c r="B186" s="12" t="s">
        <v>17</v>
      </c>
      <c r="C186" s="12" t="s">
        <v>94</v>
      </c>
      <c r="D186" s="13" t="s">
        <v>338</v>
      </c>
      <c r="E186" s="14">
        <v>18</v>
      </c>
      <c r="F186" s="14">
        <v>29.45</v>
      </c>
      <c r="G186" s="15">
        <f>ROUND(E186*F186,2)</f>
        <v>530.1</v>
      </c>
    </row>
    <row r="187" spans="1:7" x14ac:dyDescent="0.25">
      <c r="A187" s="12" t="s">
        <v>339</v>
      </c>
      <c r="B187" s="12" t="s">
        <v>17</v>
      </c>
      <c r="C187" s="12" t="s">
        <v>94</v>
      </c>
      <c r="D187" s="13" t="s">
        <v>340</v>
      </c>
      <c r="E187" s="14">
        <v>34</v>
      </c>
      <c r="F187" s="14">
        <v>32.020000000000003</v>
      </c>
      <c r="G187" s="15">
        <f>ROUND(E187*F187,2)</f>
        <v>1088.68</v>
      </c>
    </row>
    <row r="188" spans="1:7" x14ac:dyDescent="0.25">
      <c r="A188" s="12" t="s">
        <v>341</v>
      </c>
      <c r="B188" s="12" t="s">
        <v>17</v>
      </c>
      <c r="C188" s="12" t="s">
        <v>94</v>
      </c>
      <c r="D188" s="13" t="s">
        <v>342</v>
      </c>
      <c r="E188" s="14">
        <v>9</v>
      </c>
      <c r="F188" s="14">
        <v>25.7</v>
      </c>
      <c r="G188" s="15">
        <f>ROUND(E188*F188,2)</f>
        <v>231.3</v>
      </c>
    </row>
    <row r="189" spans="1:7" x14ac:dyDescent="0.25">
      <c r="A189" s="12" t="s">
        <v>343</v>
      </c>
      <c r="B189" s="12" t="s">
        <v>17</v>
      </c>
      <c r="C189" s="12" t="s">
        <v>94</v>
      </c>
      <c r="D189" s="13" t="s">
        <v>344</v>
      </c>
      <c r="E189" s="14">
        <v>42</v>
      </c>
      <c r="F189" s="14">
        <v>21.18</v>
      </c>
      <c r="G189" s="15">
        <f>ROUND(E189*F189,2)</f>
        <v>889.56</v>
      </c>
    </row>
    <row r="190" spans="1:7" x14ac:dyDescent="0.25">
      <c r="A190" s="12" t="s">
        <v>345</v>
      </c>
      <c r="B190" s="12" t="s">
        <v>17</v>
      </c>
      <c r="C190" s="12" t="s">
        <v>94</v>
      </c>
      <c r="D190" s="13" t="s">
        <v>346</v>
      </c>
      <c r="E190" s="14">
        <v>70</v>
      </c>
      <c r="F190" s="14">
        <v>18.239999999999998</v>
      </c>
      <c r="G190" s="15">
        <f>ROUND(E190*F190,2)</f>
        <v>1276.8</v>
      </c>
    </row>
    <row r="191" spans="1:7" ht="22.5" x14ac:dyDescent="0.25">
      <c r="A191" s="12" t="s">
        <v>347</v>
      </c>
      <c r="B191" s="12" t="s">
        <v>17</v>
      </c>
      <c r="C191" s="12" t="s">
        <v>94</v>
      </c>
      <c r="D191" s="13" t="s">
        <v>348</v>
      </c>
      <c r="E191" s="14">
        <v>18</v>
      </c>
      <c r="F191" s="14">
        <v>14.41</v>
      </c>
      <c r="G191" s="15">
        <f>ROUND(E191*F191,2)</f>
        <v>259.38</v>
      </c>
    </row>
    <row r="192" spans="1:7" ht="22.5" x14ac:dyDescent="0.25">
      <c r="A192" s="12" t="s">
        <v>349</v>
      </c>
      <c r="B192" s="12" t="s">
        <v>17</v>
      </c>
      <c r="C192" s="12" t="s">
        <v>94</v>
      </c>
      <c r="D192" s="13" t="s">
        <v>350</v>
      </c>
      <c r="E192" s="14">
        <v>34</v>
      </c>
      <c r="F192" s="14">
        <v>6.88</v>
      </c>
      <c r="G192" s="15">
        <f>ROUND(E192*F192,2)</f>
        <v>233.92</v>
      </c>
    </row>
    <row r="193" spans="1:7" ht="22.5" x14ac:dyDescent="0.25">
      <c r="A193" s="12" t="s">
        <v>351</v>
      </c>
      <c r="B193" s="12" t="s">
        <v>17</v>
      </c>
      <c r="C193" s="12" t="s">
        <v>94</v>
      </c>
      <c r="D193" s="13" t="s">
        <v>352</v>
      </c>
      <c r="E193" s="14">
        <v>9</v>
      </c>
      <c r="F193" s="14">
        <v>5.99</v>
      </c>
      <c r="G193" s="15">
        <f>ROUND(E193*F193,2)</f>
        <v>53.91</v>
      </c>
    </row>
    <row r="194" spans="1:7" ht="22.5" x14ac:dyDescent="0.25">
      <c r="A194" s="12" t="s">
        <v>353</v>
      </c>
      <c r="B194" s="12" t="s">
        <v>17</v>
      </c>
      <c r="C194" s="12" t="s">
        <v>94</v>
      </c>
      <c r="D194" s="13" t="s">
        <v>354</v>
      </c>
      <c r="E194" s="14">
        <v>42</v>
      </c>
      <c r="F194" s="14">
        <v>5.7</v>
      </c>
      <c r="G194" s="15">
        <f>ROUND(E194*F194,2)</f>
        <v>239.4</v>
      </c>
    </row>
    <row r="195" spans="1:7" ht="22.5" x14ac:dyDescent="0.25">
      <c r="A195" s="12" t="s">
        <v>355</v>
      </c>
      <c r="B195" s="12" t="s">
        <v>17</v>
      </c>
      <c r="C195" s="12" t="s">
        <v>94</v>
      </c>
      <c r="D195" s="13" t="s">
        <v>356</v>
      </c>
      <c r="E195" s="14">
        <v>70</v>
      </c>
      <c r="F195" s="14">
        <v>5.29</v>
      </c>
      <c r="G195" s="15">
        <f>ROUND(E195*F195,2)</f>
        <v>370.3</v>
      </c>
    </row>
    <row r="196" spans="1:7" x14ac:dyDescent="0.25">
      <c r="A196" s="12" t="s">
        <v>357</v>
      </c>
      <c r="B196" s="12" t="s">
        <v>17</v>
      </c>
      <c r="C196" s="12" t="s">
        <v>101</v>
      </c>
      <c r="D196" s="13" t="s">
        <v>358</v>
      </c>
      <c r="E196" s="14">
        <v>1</v>
      </c>
      <c r="F196" s="14">
        <v>54.19</v>
      </c>
      <c r="G196" s="15">
        <f>ROUND(E196*F196,2)</f>
        <v>54.19</v>
      </c>
    </row>
    <row r="197" spans="1:7" x14ac:dyDescent="0.25">
      <c r="A197" s="16"/>
      <c r="B197" s="16"/>
      <c r="C197" s="16"/>
      <c r="D197" s="17" t="s">
        <v>359</v>
      </c>
      <c r="E197" s="14">
        <v>1</v>
      </c>
      <c r="F197" s="9">
        <f>G176+G177+G178+G179+G180+G181+G182+G183+G184+G185+G186+G187+G188+G189+G190+G191+G192+G193+G194+G195+G196</f>
        <v>17294.86</v>
      </c>
      <c r="G197" s="9">
        <f>ROUND(F197*E197,2)</f>
        <v>17294.86</v>
      </c>
    </row>
    <row r="198" spans="1:7" ht="3" customHeight="1" x14ac:dyDescent="0.25">
      <c r="A198" s="18"/>
      <c r="B198" s="18"/>
      <c r="C198" s="18"/>
      <c r="D198" s="19"/>
      <c r="E198" s="18"/>
      <c r="F198" s="18"/>
      <c r="G198" s="18"/>
    </row>
    <row r="199" spans="1:7" x14ac:dyDescent="0.25">
      <c r="A199" s="10" t="s">
        <v>360</v>
      </c>
      <c r="B199" s="10" t="s">
        <v>11</v>
      </c>
      <c r="C199" s="10" t="s">
        <v>12</v>
      </c>
      <c r="D199" s="11" t="s">
        <v>361</v>
      </c>
      <c r="E199" s="9">
        <f>E208</f>
        <v>1</v>
      </c>
      <c r="F199" s="9">
        <f>F208</f>
        <v>26914.41</v>
      </c>
      <c r="G199" s="9">
        <f>G208</f>
        <v>26914.41</v>
      </c>
    </row>
    <row r="200" spans="1:7" ht="22.5" x14ac:dyDescent="0.25">
      <c r="A200" s="12" t="s">
        <v>362</v>
      </c>
      <c r="B200" s="12" t="s">
        <v>17</v>
      </c>
      <c r="C200" s="12" t="s">
        <v>94</v>
      </c>
      <c r="D200" s="13" t="s">
        <v>363</v>
      </c>
      <c r="E200" s="14">
        <v>72</v>
      </c>
      <c r="F200" s="14">
        <v>31.13</v>
      </c>
      <c r="G200" s="15">
        <f>ROUND(E200*F200,2)</f>
        <v>2241.36</v>
      </c>
    </row>
    <row r="201" spans="1:7" ht="22.5" x14ac:dyDescent="0.25">
      <c r="A201" s="12" t="s">
        <v>364</v>
      </c>
      <c r="B201" s="12" t="s">
        <v>17</v>
      </c>
      <c r="C201" s="12" t="s">
        <v>94</v>
      </c>
      <c r="D201" s="13" t="s">
        <v>365</v>
      </c>
      <c r="E201" s="14">
        <v>26</v>
      </c>
      <c r="F201" s="14">
        <v>40.1</v>
      </c>
      <c r="G201" s="15">
        <f>ROUND(E201*F201,2)</f>
        <v>1042.5999999999999</v>
      </c>
    </row>
    <row r="202" spans="1:7" ht="22.5" x14ac:dyDescent="0.25">
      <c r="A202" s="12" t="s">
        <v>366</v>
      </c>
      <c r="B202" s="12" t="s">
        <v>17</v>
      </c>
      <c r="C202" s="12" t="s">
        <v>94</v>
      </c>
      <c r="D202" s="13" t="s">
        <v>367</v>
      </c>
      <c r="E202" s="14">
        <v>32</v>
      </c>
      <c r="F202" s="14">
        <v>42.79</v>
      </c>
      <c r="G202" s="15">
        <f>ROUND(E202*F202,2)</f>
        <v>1369.28</v>
      </c>
    </row>
    <row r="203" spans="1:7" ht="22.5" x14ac:dyDescent="0.25">
      <c r="A203" s="12" t="s">
        <v>368</v>
      </c>
      <c r="B203" s="12" t="s">
        <v>17</v>
      </c>
      <c r="C203" s="12" t="s">
        <v>94</v>
      </c>
      <c r="D203" s="13" t="s">
        <v>369</v>
      </c>
      <c r="E203" s="14">
        <v>10</v>
      </c>
      <c r="F203" s="14">
        <v>48.58</v>
      </c>
      <c r="G203" s="15">
        <f>ROUND(E203*F203,2)</f>
        <v>485.8</v>
      </c>
    </row>
    <row r="204" spans="1:7" x14ac:dyDescent="0.25">
      <c r="A204" s="12" t="s">
        <v>370</v>
      </c>
      <c r="B204" s="12" t="s">
        <v>17</v>
      </c>
      <c r="C204" s="12" t="s">
        <v>101</v>
      </c>
      <c r="D204" s="13" t="s">
        <v>371</v>
      </c>
      <c r="E204" s="14">
        <v>1</v>
      </c>
      <c r="F204" s="14">
        <v>387.85</v>
      </c>
      <c r="G204" s="15">
        <f>ROUND(E204*F204,2)</f>
        <v>387.85</v>
      </c>
    </row>
    <row r="205" spans="1:7" x14ac:dyDescent="0.25">
      <c r="A205" s="12" t="s">
        <v>372</v>
      </c>
      <c r="B205" s="12" t="s">
        <v>17</v>
      </c>
      <c r="C205" s="12" t="s">
        <v>101</v>
      </c>
      <c r="D205" s="13" t="s">
        <v>373</v>
      </c>
      <c r="E205" s="14">
        <v>1</v>
      </c>
      <c r="F205" s="14">
        <v>2396.5700000000002</v>
      </c>
      <c r="G205" s="15">
        <f>ROUND(E205*F205,2)</f>
        <v>2396.5700000000002</v>
      </c>
    </row>
    <row r="206" spans="1:7" ht="22.5" x14ac:dyDescent="0.25">
      <c r="A206" s="12" t="s">
        <v>374</v>
      </c>
      <c r="B206" s="12" t="s">
        <v>17</v>
      </c>
      <c r="C206" s="12" t="s">
        <v>94</v>
      </c>
      <c r="D206" s="13" t="s">
        <v>375</v>
      </c>
      <c r="E206" s="14">
        <v>15</v>
      </c>
      <c r="F206" s="14">
        <v>36.79</v>
      </c>
      <c r="G206" s="15">
        <f>ROUND(E206*F206,2)</f>
        <v>551.85</v>
      </c>
    </row>
    <row r="207" spans="1:7" x14ac:dyDescent="0.25">
      <c r="A207" s="12" t="s">
        <v>376</v>
      </c>
      <c r="B207" s="12" t="s">
        <v>17</v>
      </c>
      <c r="C207" s="12" t="s">
        <v>101</v>
      </c>
      <c r="D207" s="13" t="s">
        <v>377</v>
      </c>
      <c r="E207" s="14">
        <v>5</v>
      </c>
      <c r="F207" s="14">
        <v>3687.82</v>
      </c>
      <c r="G207" s="15">
        <f>ROUND(E207*F207,2)</f>
        <v>18439.099999999999</v>
      </c>
    </row>
    <row r="208" spans="1:7" x14ac:dyDescent="0.25">
      <c r="A208" s="16"/>
      <c r="B208" s="16"/>
      <c r="C208" s="16"/>
      <c r="D208" s="17" t="s">
        <v>378</v>
      </c>
      <c r="E208" s="14">
        <v>1</v>
      </c>
      <c r="F208" s="9">
        <f>G200+G201+G202+G203+G204+G205+G206+G207</f>
        <v>26914.41</v>
      </c>
      <c r="G208" s="9">
        <f>ROUND(F208*E208,2)</f>
        <v>26914.41</v>
      </c>
    </row>
    <row r="209" spans="1:7" ht="3" customHeight="1" x14ac:dyDescent="0.25">
      <c r="A209" s="18"/>
      <c r="B209" s="18"/>
      <c r="C209" s="18"/>
      <c r="D209" s="19"/>
      <c r="E209" s="18"/>
      <c r="F209" s="18"/>
      <c r="G209" s="18"/>
    </row>
    <row r="210" spans="1:7" x14ac:dyDescent="0.25">
      <c r="A210" s="10" t="s">
        <v>379</v>
      </c>
      <c r="B210" s="10" t="s">
        <v>11</v>
      </c>
      <c r="C210" s="10" t="s">
        <v>12</v>
      </c>
      <c r="D210" s="11" t="s">
        <v>380</v>
      </c>
      <c r="E210" s="9">
        <f>E230</f>
        <v>1</v>
      </c>
      <c r="F210" s="9">
        <f>F230</f>
        <v>15965.25</v>
      </c>
      <c r="G210" s="9">
        <f>G230</f>
        <v>15965.25</v>
      </c>
    </row>
    <row r="211" spans="1:7" ht="22.5" x14ac:dyDescent="0.25">
      <c r="A211" s="12" t="s">
        <v>381</v>
      </c>
      <c r="B211" s="12" t="s">
        <v>17</v>
      </c>
      <c r="C211" s="12" t="s">
        <v>94</v>
      </c>
      <c r="D211" s="13" t="s">
        <v>382</v>
      </c>
      <c r="E211" s="14">
        <v>2</v>
      </c>
      <c r="F211" s="14">
        <v>937.37</v>
      </c>
      <c r="G211" s="15">
        <f>ROUND(E211*F211,2)</f>
        <v>1874.74</v>
      </c>
    </row>
    <row r="212" spans="1:7" x14ac:dyDescent="0.25">
      <c r="A212" s="12" t="s">
        <v>383</v>
      </c>
      <c r="B212" s="12" t="s">
        <v>17</v>
      </c>
      <c r="C212" s="12" t="s">
        <v>101</v>
      </c>
      <c r="D212" s="13" t="s">
        <v>384</v>
      </c>
      <c r="E212" s="14">
        <v>27</v>
      </c>
      <c r="F212" s="14">
        <v>30.3</v>
      </c>
      <c r="G212" s="15">
        <f>ROUND(E212*F212,2)</f>
        <v>818.1</v>
      </c>
    </row>
    <row r="213" spans="1:7" x14ac:dyDescent="0.25">
      <c r="A213" s="12" t="s">
        <v>385</v>
      </c>
      <c r="B213" s="12" t="s">
        <v>17</v>
      </c>
      <c r="C213" s="12" t="s">
        <v>101</v>
      </c>
      <c r="D213" s="13" t="s">
        <v>386</v>
      </c>
      <c r="E213" s="14">
        <v>25</v>
      </c>
      <c r="F213" s="14">
        <v>38.159999999999997</v>
      </c>
      <c r="G213" s="15">
        <f>ROUND(E213*F213,2)</f>
        <v>954</v>
      </c>
    </row>
    <row r="214" spans="1:7" x14ac:dyDescent="0.25">
      <c r="A214" s="12" t="s">
        <v>387</v>
      </c>
      <c r="B214" s="12" t="s">
        <v>17</v>
      </c>
      <c r="C214" s="12" t="s">
        <v>101</v>
      </c>
      <c r="D214" s="13" t="s">
        <v>388</v>
      </c>
      <c r="E214" s="14">
        <v>1</v>
      </c>
      <c r="F214" s="14">
        <v>51.2</v>
      </c>
      <c r="G214" s="15">
        <f>ROUND(E214*F214,2)</f>
        <v>51.2</v>
      </c>
    </row>
    <row r="215" spans="1:7" x14ac:dyDescent="0.25">
      <c r="A215" s="12" t="s">
        <v>389</v>
      </c>
      <c r="B215" s="12" t="s">
        <v>17</v>
      </c>
      <c r="C215" s="12" t="s">
        <v>101</v>
      </c>
      <c r="D215" s="13" t="s">
        <v>390</v>
      </c>
      <c r="E215" s="14">
        <v>7</v>
      </c>
      <c r="F215" s="14">
        <v>66.760000000000005</v>
      </c>
      <c r="G215" s="15">
        <f>ROUND(E215*F215,2)</f>
        <v>467.32</v>
      </c>
    </row>
    <row r="216" spans="1:7" x14ac:dyDescent="0.25">
      <c r="A216" s="12" t="s">
        <v>391</v>
      </c>
      <c r="B216" s="12" t="s">
        <v>17</v>
      </c>
      <c r="C216" s="12" t="s">
        <v>101</v>
      </c>
      <c r="D216" s="13" t="s">
        <v>392</v>
      </c>
      <c r="E216" s="14">
        <v>2</v>
      </c>
      <c r="F216" s="14">
        <v>93.91</v>
      </c>
      <c r="G216" s="15">
        <f>ROUND(E216*F216,2)</f>
        <v>187.82</v>
      </c>
    </row>
    <row r="217" spans="1:7" x14ac:dyDescent="0.25">
      <c r="A217" s="12" t="s">
        <v>393</v>
      </c>
      <c r="B217" s="12" t="s">
        <v>17</v>
      </c>
      <c r="C217" s="12" t="s">
        <v>101</v>
      </c>
      <c r="D217" s="13" t="s">
        <v>394</v>
      </c>
      <c r="E217" s="14">
        <v>3</v>
      </c>
      <c r="F217" s="14">
        <v>46.79</v>
      </c>
      <c r="G217" s="15">
        <f>ROUND(E217*F217,2)</f>
        <v>140.37</v>
      </c>
    </row>
    <row r="218" spans="1:7" x14ac:dyDescent="0.25">
      <c r="A218" s="12" t="s">
        <v>395</v>
      </c>
      <c r="B218" s="12" t="s">
        <v>17</v>
      </c>
      <c r="C218" s="12" t="s">
        <v>101</v>
      </c>
      <c r="D218" s="13" t="s">
        <v>396</v>
      </c>
      <c r="E218" s="14">
        <v>11</v>
      </c>
      <c r="F218" s="14">
        <v>58.15</v>
      </c>
      <c r="G218" s="15">
        <f>ROUND(E218*F218,2)</f>
        <v>639.65</v>
      </c>
    </row>
    <row r="219" spans="1:7" x14ac:dyDescent="0.25">
      <c r="A219" s="12" t="s">
        <v>397</v>
      </c>
      <c r="B219" s="12" t="s">
        <v>17</v>
      </c>
      <c r="C219" s="12" t="s">
        <v>101</v>
      </c>
      <c r="D219" s="13" t="s">
        <v>398</v>
      </c>
      <c r="E219" s="14">
        <v>1</v>
      </c>
      <c r="F219" s="14">
        <v>276.38</v>
      </c>
      <c r="G219" s="15">
        <f>ROUND(E219*F219,2)</f>
        <v>276.38</v>
      </c>
    </row>
    <row r="220" spans="1:7" x14ac:dyDescent="0.25">
      <c r="A220" s="12" t="s">
        <v>399</v>
      </c>
      <c r="B220" s="12" t="s">
        <v>17</v>
      </c>
      <c r="C220" s="12" t="s">
        <v>101</v>
      </c>
      <c r="D220" s="13" t="s">
        <v>400</v>
      </c>
      <c r="E220" s="14">
        <v>11</v>
      </c>
      <c r="F220" s="14">
        <v>59.95</v>
      </c>
      <c r="G220" s="15">
        <f>ROUND(E220*F220,2)</f>
        <v>659.45</v>
      </c>
    </row>
    <row r="221" spans="1:7" ht="22.5" x14ac:dyDescent="0.25">
      <c r="A221" s="12" t="s">
        <v>401</v>
      </c>
      <c r="B221" s="12" t="s">
        <v>17</v>
      </c>
      <c r="C221" s="12" t="s">
        <v>101</v>
      </c>
      <c r="D221" s="13" t="s">
        <v>402</v>
      </c>
      <c r="E221" s="14">
        <v>2</v>
      </c>
      <c r="F221" s="14">
        <v>2314.25</v>
      </c>
      <c r="G221" s="15">
        <f>ROUND(E221*F221,2)</f>
        <v>4628.5</v>
      </c>
    </row>
    <row r="222" spans="1:7" ht="22.5" x14ac:dyDescent="0.25">
      <c r="A222" s="12" t="s">
        <v>403</v>
      </c>
      <c r="B222" s="12" t="s">
        <v>17</v>
      </c>
      <c r="C222" s="12" t="s">
        <v>101</v>
      </c>
      <c r="D222" s="13" t="s">
        <v>404</v>
      </c>
      <c r="E222" s="14">
        <v>1</v>
      </c>
      <c r="F222" s="14">
        <v>710.38</v>
      </c>
      <c r="G222" s="15">
        <f>ROUND(E222*F222,2)</f>
        <v>710.38</v>
      </c>
    </row>
    <row r="223" spans="1:7" x14ac:dyDescent="0.25">
      <c r="A223" s="12" t="s">
        <v>405</v>
      </c>
      <c r="B223" s="12" t="s">
        <v>17</v>
      </c>
      <c r="C223" s="12" t="s">
        <v>101</v>
      </c>
      <c r="D223" s="13" t="s">
        <v>406</v>
      </c>
      <c r="E223" s="14">
        <v>5</v>
      </c>
      <c r="F223" s="14">
        <v>289.82</v>
      </c>
      <c r="G223" s="15">
        <f>ROUND(E223*F223,2)</f>
        <v>1449.1</v>
      </c>
    </row>
    <row r="224" spans="1:7" x14ac:dyDescent="0.25">
      <c r="A224" s="12" t="s">
        <v>407</v>
      </c>
      <c r="B224" s="12" t="s">
        <v>17</v>
      </c>
      <c r="C224" s="12" t="s">
        <v>101</v>
      </c>
      <c r="D224" s="13" t="s">
        <v>408</v>
      </c>
      <c r="E224" s="14">
        <v>5</v>
      </c>
      <c r="F224" s="14">
        <v>268.73</v>
      </c>
      <c r="G224" s="15">
        <f>ROUND(E224*F224,2)</f>
        <v>1343.65</v>
      </c>
    </row>
    <row r="225" spans="1:7" ht="22.5" x14ac:dyDescent="0.25">
      <c r="A225" s="12" t="s">
        <v>409</v>
      </c>
      <c r="B225" s="12" t="s">
        <v>17</v>
      </c>
      <c r="C225" s="12" t="s">
        <v>101</v>
      </c>
      <c r="D225" s="13" t="s">
        <v>410</v>
      </c>
      <c r="E225" s="14">
        <v>3</v>
      </c>
      <c r="F225" s="14">
        <v>137.36000000000001</v>
      </c>
      <c r="G225" s="15">
        <f>ROUND(E225*F225,2)</f>
        <v>412.08</v>
      </c>
    </row>
    <row r="226" spans="1:7" x14ac:dyDescent="0.25">
      <c r="A226" s="12" t="s">
        <v>411</v>
      </c>
      <c r="B226" s="12" t="s">
        <v>17</v>
      </c>
      <c r="C226" s="12" t="s">
        <v>101</v>
      </c>
      <c r="D226" s="13" t="s">
        <v>412</v>
      </c>
      <c r="E226" s="14">
        <v>6</v>
      </c>
      <c r="F226" s="14">
        <v>99.98</v>
      </c>
      <c r="G226" s="15">
        <f>ROUND(E226*F226,2)</f>
        <v>599.88</v>
      </c>
    </row>
    <row r="227" spans="1:7" ht="22.5" x14ac:dyDescent="0.25">
      <c r="A227" s="12" t="s">
        <v>413</v>
      </c>
      <c r="B227" s="12" t="s">
        <v>17</v>
      </c>
      <c r="C227" s="12" t="s">
        <v>101</v>
      </c>
      <c r="D227" s="13" t="s">
        <v>414</v>
      </c>
      <c r="E227" s="14">
        <v>1</v>
      </c>
      <c r="F227" s="14">
        <v>276.23</v>
      </c>
      <c r="G227" s="15">
        <f>ROUND(E227*F227,2)</f>
        <v>276.23</v>
      </c>
    </row>
    <row r="228" spans="1:7" x14ac:dyDescent="0.25">
      <c r="A228" s="12" t="s">
        <v>415</v>
      </c>
      <c r="B228" s="12" t="s">
        <v>17</v>
      </c>
      <c r="C228" s="12" t="s">
        <v>101</v>
      </c>
      <c r="D228" s="13" t="s">
        <v>416</v>
      </c>
      <c r="E228" s="14">
        <v>1</v>
      </c>
      <c r="F228" s="14">
        <v>276.44</v>
      </c>
      <c r="G228" s="15">
        <f>ROUND(E228*F228,2)</f>
        <v>276.44</v>
      </c>
    </row>
    <row r="229" spans="1:7" ht="22.5" x14ac:dyDescent="0.25">
      <c r="A229" s="12" t="s">
        <v>417</v>
      </c>
      <c r="B229" s="12" t="s">
        <v>17</v>
      </c>
      <c r="C229" s="12" t="s">
        <v>101</v>
      </c>
      <c r="D229" s="13" t="s">
        <v>418</v>
      </c>
      <c r="E229" s="14">
        <v>2</v>
      </c>
      <c r="F229" s="14">
        <v>99.98</v>
      </c>
      <c r="G229" s="15">
        <f>ROUND(E229*F229,2)</f>
        <v>199.96</v>
      </c>
    </row>
    <row r="230" spans="1:7" x14ac:dyDescent="0.25">
      <c r="A230" s="16"/>
      <c r="B230" s="16"/>
      <c r="C230" s="16"/>
      <c r="D230" s="17" t="s">
        <v>419</v>
      </c>
      <c r="E230" s="14">
        <v>1</v>
      </c>
      <c r="F230" s="9">
        <f>G211+G212+G213+G214+G215+G216+G217+G218+G219+G220+G221+G222+G223+G224+G225+G226+G227+G228+G229</f>
        <v>15965.25</v>
      </c>
      <c r="G230" s="9">
        <f>ROUND(F230*E230,2)</f>
        <v>15965.25</v>
      </c>
    </row>
    <row r="231" spans="1:7" ht="3" customHeight="1" x14ac:dyDescent="0.25">
      <c r="A231" s="18"/>
      <c r="B231" s="18"/>
      <c r="C231" s="18"/>
      <c r="D231" s="19"/>
      <c r="E231" s="18"/>
      <c r="F231" s="18"/>
      <c r="G231" s="18"/>
    </row>
    <row r="232" spans="1:7" x14ac:dyDescent="0.25">
      <c r="A232" s="10" t="s">
        <v>420</v>
      </c>
      <c r="B232" s="10" t="s">
        <v>11</v>
      </c>
      <c r="C232" s="10" t="s">
        <v>12</v>
      </c>
      <c r="D232" s="11" t="s">
        <v>421</v>
      </c>
      <c r="E232" s="9">
        <f>E250</f>
        <v>1</v>
      </c>
      <c r="F232" s="9">
        <f>F250</f>
        <v>10419.780000000001</v>
      </c>
      <c r="G232" s="9">
        <f>G250</f>
        <v>10419.780000000001</v>
      </c>
    </row>
    <row r="233" spans="1:7" x14ac:dyDescent="0.25">
      <c r="A233" s="12" t="s">
        <v>422</v>
      </c>
      <c r="B233" s="12" t="s">
        <v>17</v>
      </c>
      <c r="C233" s="12" t="s">
        <v>101</v>
      </c>
      <c r="D233" s="13" t="s">
        <v>423</v>
      </c>
      <c r="E233" s="14">
        <v>5</v>
      </c>
      <c r="F233" s="14">
        <v>206.53</v>
      </c>
      <c r="G233" s="15">
        <f>ROUND(E233*F233,2)</f>
        <v>1032.6500000000001</v>
      </c>
    </row>
    <row r="234" spans="1:7" x14ac:dyDescent="0.25">
      <c r="A234" s="12" t="s">
        <v>424</v>
      </c>
      <c r="B234" s="12" t="s">
        <v>17</v>
      </c>
      <c r="C234" s="12" t="s">
        <v>101</v>
      </c>
      <c r="D234" s="13" t="s">
        <v>425</v>
      </c>
      <c r="E234" s="14">
        <v>4</v>
      </c>
      <c r="F234" s="14">
        <v>289.98</v>
      </c>
      <c r="G234" s="15">
        <f>ROUND(E234*F234,2)</f>
        <v>1159.92</v>
      </c>
    </row>
    <row r="235" spans="1:7" x14ac:dyDescent="0.25">
      <c r="A235" s="12" t="s">
        <v>426</v>
      </c>
      <c r="B235" s="12" t="s">
        <v>17</v>
      </c>
      <c r="C235" s="12" t="s">
        <v>101</v>
      </c>
      <c r="D235" s="13" t="s">
        <v>427</v>
      </c>
      <c r="E235" s="14">
        <v>1</v>
      </c>
      <c r="F235" s="14">
        <v>505.89</v>
      </c>
      <c r="G235" s="15">
        <f>ROUND(E235*F235,2)</f>
        <v>505.89</v>
      </c>
    </row>
    <row r="236" spans="1:7" x14ac:dyDescent="0.25">
      <c r="A236" s="12" t="s">
        <v>428</v>
      </c>
      <c r="B236" s="12" t="s">
        <v>17</v>
      </c>
      <c r="C236" s="12" t="s">
        <v>101</v>
      </c>
      <c r="D236" s="13" t="s">
        <v>429</v>
      </c>
      <c r="E236" s="14">
        <v>1</v>
      </c>
      <c r="F236" s="14">
        <v>69.5</v>
      </c>
      <c r="G236" s="15">
        <f>ROUND(E236*F236,2)</f>
        <v>69.5</v>
      </c>
    </row>
    <row r="237" spans="1:7" ht="22.5" x14ac:dyDescent="0.25">
      <c r="A237" s="12" t="s">
        <v>430</v>
      </c>
      <c r="B237" s="12" t="s">
        <v>17</v>
      </c>
      <c r="C237" s="12" t="s">
        <v>101</v>
      </c>
      <c r="D237" s="13" t="s">
        <v>431</v>
      </c>
      <c r="E237" s="14">
        <v>4</v>
      </c>
      <c r="F237" s="14">
        <v>114.53</v>
      </c>
      <c r="G237" s="15">
        <f>ROUND(E237*F237,2)</f>
        <v>458.12</v>
      </c>
    </row>
    <row r="238" spans="1:7" ht="22.5" x14ac:dyDescent="0.25">
      <c r="A238" s="12" t="s">
        <v>432</v>
      </c>
      <c r="B238" s="12" t="s">
        <v>17</v>
      </c>
      <c r="C238" s="12" t="s">
        <v>101</v>
      </c>
      <c r="D238" s="13" t="s">
        <v>433</v>
      </c>
      <c r="E238" s="14">
        <v>1</v>
      </c>
      <c r="F238" s="14">
        <v>149.52000000000001</v>
      </c>
      <c r="G238" s="15">
        <f>ROUND(E238*F238,2)</f>
        <v>149.52000000000001</v>
      </c>
    </row>
    <row r="239" spans="1:7" x14ac:dyDescent="0.25">
      <c r="A239" s="12" t="s">
        <v>434</v>
      </c>
      <c r="B239" s="12" t="s">
        <v>17</v>
      </c>
      <c r="C239" s="12" t="s">
        <v>101</v>
      </c>
      <c r="D239" s="13" t="s">
        <v>435</v>
      </c>
      <c r="E239" s="14">
        <v>1</v>
      </c>
      <c r="F239" s="14">
        <v>140.4</v>
      </c>
      <c r="G239" s="15">
        <f>ROUND(E239*F239,2)</f>
        <v>140.4</v>
      </c>
    </row>
    <row r="240" spans="1:7" ht="22.5" x14ac:dyDescent="0.25">
      <c r="A240" s="12" t="s">
        <v>436</v>
      </c>
      <c r="B240" s="12" t="s">
        <v>17</v>
      </c>
      <c r="C240" s="12" t="s">
        <v>101</v>
      </c>
      <c r="D240" s="13" t="s">
        <v>437</v>
      </c>
      <c r="E240" s="14">
        <v>5</v>
      </c>
      <c r="F240" s="14">
        <v>164.4</v>
      </c>
      <c r="G240" s="15">
        <f>ROUND(E240*F240,2)</f>
        <v>822</v>
      </c>
    </row>
    <row r="241" spans="1:7" ht="22.5" x14ac:dyDescent="0.25">
      <c r="A241" s="12" t="s">
        <v>438</v>
      </c>
      <c r="B241" s="12" t="s">
        <v>17</v>
      </c>
      <c r="C241" s="12" t="s">
        <v>101</v>
      </c>
      <c r="D241" s="13" t="s">
        <v>439</v>
      </c>
      <c r="E241" s="14">
        <v>1</v>
      </c>
      <c r="F241" s="14">
        <v>389.54</v>
      </c>
      <c r="G241" s="15">
        <f>ROUND(E241*F241,2)</f>
        <v>389.54</v>
      </c>
    </row>
    <row r="242" spans="1:7" x14ac:dyDescent="0.25">
      <c r="A242" s="12" t="s">
        <v>440</v>
      </c>
      <c r="B242" s="12" t="s">
        <v>17</v>
      </c>
      <c r="C242" s="12" t="s">
        <v>101</v>
      </c>
      <c r="D242" s="13" t="s">
        <v>441</v>
      </c>
      <c r="E242" s="14">
        <v>2</v>
      </c>
      <c r="F242" s="14">
        <v>145.87</v>
      </c>
      <c r="G242" s="15">
        <f>ROUND(E242*F242,2)</f>
        <v>291.74</v>
      </c>
    </row>
    <row r="243" spans="1:7" x14ac:dyDescent="0.25">
      <c r="A243" s="12" t="s">
        <v>442</v>
      </c>
      <c r="B243" s="12" t="s">
        <v>17</v>
      </c>
      <c r="C243" s="12" t="s">
        <v>101</v>
      </c>
      <c r="D243" s="13" t="s">
        <v>443</v>
      </c>
      <c r="E243" s="14">
        <v>1</v>
      </c>
      <c r="F243" s="14">
        <v>190.8</v>
      </c>
      <c r="G243" s="15">
        <f>ROUND(E243*F243,2)</f>
        <v>190.8</v>
      </c>
    </row>
    <row r="244" spans="1:7" x14ac:dyDescent="0.25">
      <c r="A244" s="12" t="s">
        <v>444</v>
      </c>
      <c r="B244" s="12" t="s">
        <v>17</v>
      </c>
      <c r="C244" s="12" t="s">
        <v>101</v>
      </c>
      <c r="D244" s="13" t="s">
        <v>445</v>
      </c>
      <c r="E244" s="14">
        <v>1</v>
      </c>
      <c r="F244" s="14">
        <v>238.8</v>
      </c>
      <c r="G244" s="15">
        <f>ROUND(E244*F244,2)</f>
        <v>238.8</v>
      </c>
    </row>
    <row r="245" spans="1:7" x14ac:dyDescent="0.25">
      <c r="A245" s="12" t="s">
        <v>446</v>
      </c>
      <c r="B245" s="12" t="s">
        <v>17</v>
      </c>
      <c r="C245" s="12" t="s">
        <v>31</v>
      </c>
      <c r="D245" s="13" t="s">
        <v>447</v>
      </c>
      <c r="E245" s="14">
        <v>2</v>
      </c>
      <c r="F245" s="14">
        <v>423.6</v>
      </c>
      <c r="G245" s="15">
        <f>ROUND(E245*F245,2)</f>
        <v>847.2</v>
      </c>
    </row>
    <row r="246" spans="1:7" x14ac:dyDescent="0.25">
      <c r="A246" s="12" t="s">
        <v>448</v>
      </c>
      <c r="B246" s="12" t="s">
        <v>17</v>
      </c>
      <c r="C246" s="12" t="s">
        <v>101</v>
      </c>
      <c r="D246" s="13" t="s">
        <v>449</v>
      </c>
      <c r="E246" s="14">
        <v>1</v>
      </c>
      <c r="F246" s="14">
        <v>358.57</v>
      </c>
      <c r="G246" s="15">
        <f>ROUND(E246*F246,2)</f>
        <v>358.57</v>
      </c>
    </row>
    <row r="247" spans="1:7" ht="22.5" x14ac:dyDescent="0.25">
      <c r="A247" s="12" t="s">
        <v>450</v>
      </c>
      <c r="B247" s="12" t="s">
        <v>17</v>
      </c>
      <c r="C247" s="12" t="s">
        <v>101</v>
      </c>
      <c r="D247" s="13" t="s">
        <v>451</v>
      </c>
      <c r="E247" s="14">
        <v>1</v>
      </c>
      <c r="F247" s="14">
        <v>1150.7</v>
      </c>
      <c r="G247" s="15">
        <f>ROUND(E247*F247,2)</f>
        <v>1150.7</v>
      </c>
    </row>
    <row r="248" spans="1:7" x14ac:dyDescent="0.25">
      <c r="A248" s="12" t="s">
        <v>452</v>
      </c>
      <c r="B248" s="12" t="s">
        <v>17</v>
      </c>
      <c r="C248" s="12" t="s">
        <v>101</v>
      </c>
      <c r="D248" s="13" t="s">
        <v>453</v>
      </c>
      <c r="E248" s="14">
        <v>1</v>
      </c>
      <c r="F248" s="14">
        <v>151.31</v>
      </c>
      <c r="G248" s="15">
        <f>ROUND(E248*F248,2)</f>
        <v>151.31</v>
      </c>
    </row>
    <row r="249" spans="1:7" ht="22.5" x14ac:dyDescent="0.25">
      <c r="A249" s="12" t="s">
        <v>454</v>
      </c>
      <c r="B249" s="12" t="s">
        <v>17</v>
      </c>
      <c r="C249" s="12" t="s">
        <v>101</v>
      </c>
      <c r="D249" s="13" t="s">
        <v>455</v>
      </c>
      <c r="E249" s="14">
        <v>8</v>
      </c>
      <c r="F249" s="14">
        <v>307.89</v>
      </c>
      <c r="G249" s="15">
        <f>ROUND(E249*F249,2)</f>
        <v>2463.12</v>
      </c>
    </row>
    <row r="250" spans="1:7" x14ac:dyDescent="0.25">
      <c r="A250" s="16"/>
      <c r="B250" s="16"/>
      <c r="C250" s="16"/>
      <c r="D250" s="17" t="s">
        <v>456</v>
      </c>
      <c r="E250" s="14">
        <v>1</v>
      </c>
      <c r="F250" s="9">
        <f>G233+G234+G235+G236+G237+G238+G239+G240+G241+G242+G243+G244+G245+G246+G247+G248+G249</f>
        <v>10419.780000000001</v>
      </c>
      <c r="G250" s="9">
        <f>ROUND(F250*E250,2)</f>
        <v>10419.780000000001</v>
      </c>
    </row>
    <row r="251" spans="1:7" ht="3" customHeight="1" x14ac:dyDescent="0.25">
      <c r="A251" s="18"/>
      <c r="B251" s="18"/>
      <c r="C251" s="18"/>
      <c r="D251" s="19"/>
      <c r="E251" s="18"/>
      <c r="F251" s="18"/>
      <c r="G251" s="18"/>
    </row>
    <row r="252" spans="1:7" x14ac:dyDescent="0.25">
      <c r="A252" s="16"/>
      <c r="B252" s="16"/>
      <c r="C252" s="16"/>
      <c r="D252" s="17" t="s">
        <v>457</v>
      </c>
      <c r="E252" s="20">
        <v>1</v>
      </c>
      <c r="F252" s="9">
        <f>G197+G208+G230+G250</f>
        <v>70594.3</v>
      </c>
      <c r="G252" s="9">
        <f>ROUND(F252*E252,2)</f>
        <v>70594.3</v>
      </c>
    </row>
    <row r="253" spans="1:7" ht="3" customHeight="1" x14ac:dyDescent="0.25">
      <c r="A253" s="18"/>
      <c r="B253" s="18"/>
      <c r="C253" s="18"/>
      <c r="D253" s="19"/>
      <c r="E253" s="18"/>
      <c r="F253" s="18"/>
      <c r="G253" s="18"/>
    </row>
    <row r="254" spans="1:7" ht="22.5" x14ac:dyDescent="0.25">
      <c r="A254" s="6" t="s">
        <v>458</v>
      </c>
      <c r="B254" s="6" t="s">
        <v>11</v>
      </c>
      <c r="C254" s="6" t="s">
        <v>12</v>
      </c>
      <c r="D254" s="7" t="s">
        <v>459</v>
      </c>
      <c r="E254" s="8">
        <f>E312</f>
        <v>1</v>
      </c>
      <c r="F254" s="9">
        <f>F312</f>
        <v>93883.55</v>
      </c>
      <c r="G254" s="9">
        <f>G312</f>
        <v>93883.55</v>
      </c>
    </row>
    <row r="255" spans="1:7" x14ac:dyDescent="0.25">
      <c r="A255" s="10" t="s">
        <v>460</v>
      </c>
      <c r="B255" s="10" t="s">
        <v>11</v>
      </c>
      <c r="C255" s="10" t="s">
        <v>12</v>
      </c>
      <c r="D255" s="11" t="s">
        <v>461</v>
      </c>
      <c r="E255" s="9">
        <f>E275</f>
        <v>1</v>
      </c>
      <c r="F255" s="9">
        <f>F275</f>
        <v>63656.49</v>
      </c>
      <c r="G255" s="9">
        <f>G275</f>
        <v>63656.49</v>
      </c>
    </row>
    <row r="256" spans="1:7" ht="22.5" x14ac:dyDescent="0.25">
      <c r="A256" s="12" t="s">
        <v>462</v>
      </c>
      <c r="B256" s="12" t="s">
        <v>17</v>
      </c>
      <c r="C256" s="12" t="s">
        <v>101</v>
      </c>
      <c r="D256" s="13" t="s">
        <v>463</v>
      </c>
      <c r="E256" s="14">
        <v>1</v>
      </c>
      <c r="F256" s="14">
        <v>1255.8399999999999</v>
      </c>
      <c r="G256" s="15">
        <f>ROUND(E256*F256,2)</f>
        <v>1255.8399999999999</v>
      </c>
    </row>
    <row r="257" spans="1:7" x14ac:dyDescent="0.25">
      <c r="A257" s="12" t="s">
        <v>464</v>
      </c>
      <c r="B257" s="12" t="s">
        <v>17</v>
      </c>
      <c r="C257" s="12" t="s">
        <v>101</v>
      </c>
      <c r="D257" s="13" t="s">
        <v>465</v>
      </c>
      <c r="E257" s="14">
        <v>1</v>
      </c>
      <c r="F257" s="14">
        <v>600</v>
      </c>
      <c r="G257" s="15">
        <f>ROUND(E257*F257,2)</f>
        <v>600</v>
      </c>
    </row>
    <row r="258" spans="1:7" ht="22.5" x14ac:dyDescent="0.25">
      <c r="A258" s="12" t="s">
        <v>466</v>
      </c>
      <c r="B258" s="12" t="s">
        <v>17</v>
      </c>
      <c r="C258" s="12" t="s">
        <v>101</v>
      </c>
      <c r="D258" s="13" t="s">
        <v>467</v>
      </c>
      <c r="E258" s="14">
        <v>1</v>
      </c>
      <c r="F258" s="14">
        <v>180</v>
      </c>
      <c r="G258" s="15">
        <f>ROUND(E258*F258,2)</f>
        <v>180</v>
      </c>
    </row>
    <row r="259" spans="1:7" ht="22.5" x14ac:dyDescent="0.25">
      <c r="A259" s="12" t="s">
        <v>468</v>
      </c>
      <c r="B259" s="12" t="s">
        <v>17</v>
      </c>
      <c r="C259" s="12" t="s">
        <v>101</v>
      </c>
      <c r="D259" s="13" t="s">
        <v>469</v>
      </c>
      <c r="E259" s="14">
        <v>1</v>
      </c>
      <c r="F259" s="14">
        <v>6909.05</v>
      </c>
      <c r="G259" s="15">
        <f>ROUND(E259*F259,2)</f>
        <v>6909.05</v>
      </c>
    </row>
    <row r="260" spans="1:7" ht="22.5" x14ac:dyDescent="0.25">
      <c r="A260" s="12" t="s">
        <v>470</v>
      </c>
      <c r="B260" s="12" t="s">
        <v>17</v>
      </c>
      <c r="C260" s="12" t="s">
        <v>94</v>
      </c>
      <c r="D260" s="13" t="s">
        <v>471</v>
      </c>
      <c r="E260" s="14">
        <v>3206</v>
      </c>
      <c r="F260" s="14">
        <v>3.46</v>
      </c>
      <c r="G260" s="15">
        <f>ROUND(E260*F260,2)</f>
        <v>11092.76</v>
      </c>
    </row>
    <row r="261" spans="1:7" ht="22.5" x14ac:dyDescent="0.25">
      <c r="A261" s="12" t="s">
        <v>472</v>
      </c>
      <c r="B261" s="12" t="s">
        <v>17</v>
      </c>
      <c r="C261" s="12" t="s">
        <v>94</v>
      </c>
      <c r="D261" s="13" t="s">
        <v>473</v>
      </c>
      <c r="E261" s="14">
        <v>3008</v>
      </c>
      <c r="F261" s="14">
        <v>4.0999999999999996</v>
      </c>
      <c r="G261" s="15">
        <f>ROUND(E261*F261,2)</f>
        <v>12332.8</v>
      </c>
    </row>
    <row r="262" spans="1:7" x14ac:dyDescent="0.25">
      <c r="A262" s="12" t="s">
        <v>474</v>
      </c>
      <c r="B262" s="12" t="s">
        <v>17</v>
      </c>
      <c r="C262" s="12" t="s">
        <v>94</v>
      </c>
      <c r="D262" s="13" t="s">
        <v>475</v>
      </c>
      <c r="E262" s="14">
        <v>110</v>
      </c>
      <c r="F262" s="14">
        <v>6.28</v>
      </c>
      <c r="G262" s="15">
        <f>ROUND(E262*F262,2)</f>
        <v>690.8</v>
      </c>
    </row>
    <row r="263" spans="1:7" x14ac:dyDescent="0.25">
      <c r="A263" s="12" t="s">
        <v>476</v>
      </c>
      <c r="B263" s="12" t="s">
        <v>17</v>
      </c>
      <c r="C263" s="12" t="s">
        <v>94</v>
      </c>
      <c r="D263" s="13" t="s">
        <v>477</v>
      </c>
      <c r="E263" s="14">
        <v>320</v>
      </c>
      <c r="F263" s="14">
        <v>14.96</v>
      </c>
      <c r="G263" s="15">
        <f>ROUND(E263*F263,2)</f>
        <v>4787.2</v>
      </c>
    </row>
    <row r="264" spans="1:7" x14ac:dyDescent="0.25">
      <c r="A264" s="12" t="s">
        <v>478</v>
      </c>
      <c r="B264" s="12" t="s">
        <v>17</v>
      </c>
      <c r="C264" s="12" t="s">
        <v>94</v>
      </c>
      <c r="D264" s="13" t="s">
        <v>479</v>
      </c>
      <c r="E264" s="14">
        <v>290</v>
      </c>
      <c r="F264" s="14">
        <v>10.34</v>
      </c>
      <c r="G264" s="15">
        <f>ROUND(E264*F264,2)</f>
        <v>2998.6</v>
      </c>
    </row>
    <row r="265" spans="1:7" x14ac:dyDescent="0.25">
      <c r="A265" s="12" t="s">
        <v>480</v>
      </c>
      <c r="B265" s="12" t="s">
        <v>17</v>
      </c>
      <c r="C265" s="12" t="s">
        <v>101</v>
      </c>
      <c r="D265" s="13" t="s">
        <v>481</v>
      </c>
      <c r="E265" s="14">
        <v>23</v>
      </c>
      <c r="F265" s="14">
        <v>66.319999999999993</v>
      </c>
      <c r="G265" s="15">
        <f>ROUND(E265*F265,2)</f>
        <v>1525.36</v>
      </c>
    </row>
    <row r="266" spans="1:7" x14ac:dyDescent="0.25">
      <c r="A266" s="12" t="s">
        <v>482</v>
      </c>
      <c r="B266" s="12" t="s">
        <v>17</v>
      </c>
      <c r="C266" s="12" t="s">
        <v>101</v>
      </c>
      <c r="D266" s="13" t="s">
        <v>483</v>
      </c>
      <c r="E266" s="14">
        <v>42</v>
      </c>
      <c r="F266" s="14">
        <v>47.23</v>
      </c>
      <c r="G266" s="15">
        <f>ROUND(E266*F266,2)</f>
        <v>1983.66</v>
      </c>
    </row>
    <row r="267" spans="1:7" x14ac:dyDescent="0.25">
      <c r="A267" s="12" t="s">
        <v>484</v>
      </c>
      <c r="B267" s="12" t="s">
        <v>17</v>
      </c>
      <c r="C267" s="12" t="s">
        <v>101</v>
      </c>
      <c r="D267" s="13" t="s">
        <v>485</v>
      </c>
      <c r="E267" s="14">
        <v>14</v>
      </c>
      <c r="F267" s="14">
        <v>47.23</v>
      </c>
      <c r="G267" s="15">
        <f>ROUND(E267*F267,2)</f>
        <v>661.22</v>
      </c>
    </row>
    <row r="268" spans="1:7" ht="22.5" x14ac:dyDescent="0.25">
      <c r="A268" s="12" t="s">
        <v>486</v>
      </c>
      <c r="B268" s="12" t="s">
        <v>17</v>
      </c>
      <c r="C268" s="12" t="s">
        <v>101</v>
      </c>
      <c r="D268" s="13" t="s">
        <v>487</v>
      </c>
      <c r="E268" s="14">
        <v>5</v>
      </c>
      <c r="F268" s="14">
        <v>112.88</v>
      </c>
      <c r="G268" s="15">
        <f>ROUND(E268*F268,2)</f>
        <v>564.4</v>
      </c>
    </row>
    <row r="269" spans="1:7" ht="22.5" x14ac:dyDescent="0.25">
      <c r="A269" s="12" t="s">
        <v>488</v>
      </c>
      <c r="B269" s="12" t="s">
        <v>17</v>
      </c>
      <c r="C269" s="12" t="s">
        <v>101</v>
      </c>
      <c r="D269" s="13" t="s">
        <v>489</v>
      </c>
      <c r="E269" s="14">
        <v>3</v>
      </c>
      <c r="F269" s="14">
        <v>134.34</v>
      </c>
      <c r="G269" s="15">
        <f>ROUND(E269*F269,2)</f>
        <v>403.02</v>
      </c>
    </row>
    <row r="270" spans="1:7" ht="22.5" x14ac:dyDescent="0.25">
      <c r="A270" s="12" t="s">
        <v>490</v>
      </c>
      <c r="B270" s="12" t="s">
        <v>17</v>
      </c>
      <c r="C270" s="12" t="s">
        <v>94</v>
      </c>
      <c r="D270" s="13" t="s">
        <v>491</v>
      </c>
      <c r="E270" s="14">
        <v>150</v>
      </c>
      <c r="F270" s="14">
        <v>33.42</v>
      </c>
      <c r="G270" s="15">
        <f>ROUND(E270*F270,2)</f>
        <v>5013</v>
      </c>
    </row>
    <row r="271" spans="1:7" ht="22.5" x14ac:dyDescent="0.25">
      <c r="A271" s="12" t="s">
        <v>492</v>
      </c>
      <c r="B271" s="12" t="s">
        <v>17</v>
      </c>
      <c r="C271" s="12" t="s">
        <v>94</v>
      </c>
      <c r="D271" s="13" t="s">
        <v>493</v>
      </c>
      <c r="E271" s="14">
        <v>40</v>
      </c>
      <c r="F271" s="14">
        <v>43.85</v>
      </c>
      <c r="G271" s="15">
        <f>ROUND(E271*F271,2)</f>
        <v>1754</v>
      </c>
    </row>
    <row r="272" spans="1:7" ht="22.5" x14ac:dyDescent="0.25">
      <c r="A272" s="12" t="s">
        <v>494</v>
      </c>
      <c r="B272" s="12" t="s">
        <v>17</v>
      </c>
      <c r="C272" s="12" t="s">
        <v>94</v>
      </c>
      <c r="D272" s="13" t="s">
        <v>495</v>
      </c>
      <c r="E272" s="14">
        <v>100</v>
      </c>
      <c r="F272" s="14">
        <v>59.57</v>
      </c>
      <c r="G272" s="15">
        <f>ROUND(E272*F272,2)</f>
        <v>5957</v>
      </c>
    </row>
    <row r="273" spans="1:7" x14ac:dyDescent="0.25">
      <c r="A273" s="12" t="s">
        <v>496</v>
      </c>
      <c r="B273" s="12" t="s">
        <v>17</v>
      </c>
      <c r="C273" s="12" t="s">
        <v>101</v>
      </c>
      <c r="D273" s="13" t="s">
        <v>497</v>
      </c>
      <c r="E273" s="14">
        <v>6</v>
      </c>
      <c r="F273" s="14">
        <v>6.23</v>
      </c>
      <c r="G273" s="15">
        <f>ROUND(E273*F273,2)</f>
        <v>37.380000000000003</v>
      </c>
    </row>
    <row r="274" spans="1:7" x14ac:dyDescent="0.25">
      <c r="A274" s="12" t="s">
        <v>498</v>
      </c>
      <c r="B274" s="12" t="s">
        <v>17</v>
      </c>
      <c r="C274" s="12" t="s">
        <v>94</v>
      </c>
      <c r="D274" s="13" t="s">
        <v>499</v>
      </c>
      <c r="E274" s="14">
        <v>720</v>
      </c>
      <c r="F274" s="14">
        <v>6.82</v>
      </c>
      <c r="G274" s="15">
        <f>ROUND(E274*F274,2)</f>
        <v>4910.3999999999996</v>
      </c>
    </row>
    <row r="275" spans="1:7" x14ac:dyDescent="0.25">
      <c r="A275" s="16"/>
      <c r="B275" s="16"/>
      <c r="C275" s="16"/>
      <c r="D275" s="17" t="s">
        <v>500</v>
      </c>
      <c r="E275" s="14">
        <v>1</v>
      </c>
      <c r="F275" s="9">
        <f>G256+G257+G258+G259+G260+G261+G262+G263+G264+G265+G266+G267+G268+G269+G270+G271+G272+G273+G274</f>
        <v>63656.49</v>
      </c>
      <c r="G275" s="9">
        <f>ROUND(F275*E275,2)</f>
        <v>63656.49</v>
      </c>
    </row>
    <row r="276" spans="1:7" ht="3" customHeight="1" x14ac:dyDescent="0.25">
      <c r="A276" s="18"/>
      <c r="B276" s="18"/>
      <c r="C276" s="18"/>
      <c r="D276" s="19"/>
      <c r="E276" s="18"/>
      <c r="F276" s="18"/>
      <c r="G276" s="18"/>
    </row>
    <row r="277" spans="1:7" x14ac:dyDescent="0.25">
      <c r="A277" s="10" t="s">
        <v>501</v>
      </c>
      <c r="B277" s="10" t="s">
        <v>11</v>
      </c>
      <c r="C277" s="10" t="s">
        <v>12</v>
      </c>
      <c r="D277" s="11" t="s">
        <v>502</v>
      </c>
      <c r="E277" s="9">
        <f>E291</f>
        <v>1</v>
      </c>
      <c r="F277" s="9">
        <f>F291</f>
        <v>21363.06</v>
      </c>
      <c r="G277" s="9">
        <f>G291</f>
        <v>21363.06</v>
      </c>
    </row>
    <row r="278" spans="1:7" x14ac:dyDescent="0.25">
      <c r="A278" s="12" t="s">
        <v>503</v>
      </c>
      <c r="B278" s="12" t="s">
        <v>17</v>
      </c>
      <c r="C278" s="12" t="s">
        <v>101</v>
      </c>
      <c r="D278" s="13" t="s">
        <v>504</v>
      </c>
      <c r="E278" s="14">
        <v>1</v>
      </c>
      <c r="F278" s="14">
        <v>1233.9100000000001</v>
      </c>
      <c r="G278" s="15">
        <f>ROUND(E278*F278,2)</f>
        <v>1233.9100000000001</v>
      </c>
    </row>
    <row r="279" spans="1:7" x14ac:dyDescent="0.25">
      <c r="A279" s="12" t="s">
        <v>505</v>
      </c>
      <c r="B279" s="12" t="s">
        <v>17</v>
      </c>
      <c r="C279" s="12" t="s">
        <v>101</v>
      </c>
      <c r="D279" s="13" t="s">
        <v>506</v>
      </c>
      <c r="E279" s="14">
        <v>50</v>
      </c>
      <c r="F279" s="14">
        <v>72.099999999999994</v>
      </c>
      <c r="G279" s="15">
        <f>ROUND(E279*F279,2)</f>
        <v>3605</v>
      </c>
    </row>
    <row r="280" spans="1:7" x14ac:dyDescent="0.25">
      <c r="A280" s="12" t="s">
        <v>507</v>
      </c>
      <c r="B280" s="12" t="s">
        <v>17</v>
      </c>
      <c r="C280" s="12" t="s">
        <v>101</v>
      </c>
      <c r="D280" s="13" t="s">
        <v>508</v>
      </c>
      <c r="E280" s="14">
        <v>69</v>
      </c>
      <c r="F280" s="14">
        <v>98.16</v>
      </c>
      <c r="G280" s="15">
        <f>ROUND(E280*F280,2)</f>
        <v>6773.04</v>
      </c>
    </row>
    <row r="281" spans="1:7" x14ac:dyDescent="0.25">
      <c r="A281" s="12" t="s">
        <v>509</v>
      </c>
      <c r="B281" s="12" t="s">
        <v>17</v>
      </c>
      <c r="C281" s="12" t="s">
        <v>101</v>
      </c>
      <c r="D281" s="13" t="s">
        <v>510</v>
      </c>
      <c r="E281" s="14">
        <v>17</v>
      </c>
      <c r="F281" s="14">
        <v>113.71</v>
      </c>
      <c r="G281" s="15">
        <f>ROUND(E281*F281,2)</f>
        <v>1933.07</v>
      </c>
    </row>
    <row r="282" spans="1:7" ht="22.5" x14ac:dyDescent="0.25">
      <c r="A282" s="12" t="s">
        <v>511</v>
      </c>
      <c r="B282" s="12" t="s">
        <v>17</v>
      </c>
      <c r="C282" s="12" t="s">
        <v>101</v>
      </c>
      <c r="D282" s="13" t="s">
        <v>512</v>
      </c>
      <c r="E282" s="14">
        <v>10</v>
      </c>
      <c r="F282" s="14">
        <v>111.11</v>
      </c>
      <c r="G282" s="15">
        <f>ROUND(E282*F282,2)</f>
        <v>1111.0999999999999</v>
      </c>
    </row>
    <row r="283" spans="1:7" ht="22.5" x14ac:dyDescent="0.25">
      <c r="A283" s="12" t="s">
        <v>513</v>
      </c>
      <c r="B283" s="12" t="s">
        <v>17</v>
      </c>
      <c r="C283" s="12" t="s">
        <v>101</v>
      </c>
      <c r="D283" s="13" t="s">
        <v>514</v>
      </c>
      <c r="E283" s="14">
        <v>22</v>
      </c>
      <c r="F283" s="14">
        <v>96.58</v>
      </c>
      <c r="G283" s="15">
        <f>ROUND(E283*F283,2)</f>
        <v>2124.7600000000002</v>
      </c>
    </row>
    <row r="284" spans="1:7" x14ac:dyDescent="0.25">
      <c r="A284" s="12" t="s">
        <v>515</v>
      </c>
      <c r="B284" s="12" t="s">
        <v>17</v>
      </c>
      <c r="C284" s="12" t="s">
        <v>101</v>
      </c>
      <c r="D284" s="13" t="s">
        <v>516</v>
      </c>
      <c r="E284" s="14">
        <v>2</v>
      </c>
      <c r="F284" s="14">
        <v>56.38</v>
      </c>
      <c r="G284" s="15">
        <f>ROUND(E284*F284,2)</f>
        <v>112.76</v>
      </c>
    </row>
    <row r="285" spans="1:7" x14ac:dyDescent="0.25">
      <c r="A285" s="12" t="s">
        <v>517</v>
      </c>
      <c r="B285" s="12" t="s">
        <v>17</v>
      </c>
      <c r="C285" s="12" t="s">
        <v>101</v>
      </c>
      <c r="D285" s="13" t="s">
        <v>518</v>
      </c>
      <c r="E285" s="14">
        <v>32</v>
      </c>
      <c r="F285" s="14">
        <v>60.07</v>
      </c>
      <c r="G285" s="15">
        <f>ROUND(E285*F285,2)</f>
        <v>1922.24</v>
      </c>
    </row>
    <row r="286" spans="1:7" x14ac:dyDescent="0.25">
      <c r="A286" s="12" t="s">
        <v>519</v>
      </c>
      <c r="B286" s="12" t="s">
        <v>17</v>
      </c>
      <c r="C286" s="12" t="s">
        <v>101</v>
      </c>
      <c r="D286" s="13" t="s">
        <v>520</v>
      </c>
      <c r="E286" s="14">
        <v>8</v>
      </c>
      <c r="F286" s="14">
        <v>58.02</v>
      </c>
      <c r="G286" s="15">
        <f>ROUND(E286*F286,2)</f>
        <v>464.16</v>
      </c>
    </row>
    <row r="287" spans="1:7" ht="22.5" x14ac:dyDescent="0.25">
      <c r="A287" s="12" t="s">
        <v>521</v>
      </c>
      <c r="B287" s="12" t="s">
        <v>17</v>
      </c>
      <c r="C287" s="12" t="s">
        <v>101</v>
      </c>
      <c r="D287" s="13" t="s">
        <v>522</v>
      </c>
      <c r="E287" s="14">
        <v>5</v>
      </c>
      <c r="F287" s="14">
        <v>72.39</v>
      </c>
      <c r="G287" s="15">
        <f>ROUND(E287*F287,2)</f>
        <v>361.95</v>
      </c>
    </row>
    <row r="288" spans="1:7" x14ac:dyDescent="0.25">
      <c r="A288" s="12" t="s">
        <v>523</v>
      </c>
      <c r="B288" s="12" t="s">
        <v>17</v>
      </c>
      <c r="C288" s="12" t="s">
        <v>101</v>
      </c>
      <c r="D288" s="13" t="s">
        <v>524</v>
      </c>
      <c r="E288" s="14">
        <v>10</v>
      </c>
      <c r="F288" s="14">
        <v>57.59</v>
      </c>
      <c r="G288" s="15">
        <f>ROUND(E288*F288,2)</f>
        <v>575.9</v>
      </c>
    </row>
    <row r="289" spans="1:7" x14ac:dyDescent="0.25">
      <c r="A289" s="12" t="s">
        <v>525</v>
      </c>
      <c r="B289" s="12" t="s">
        <v>17</v>
      </c>
      <c r="C289" s="12" t="s">
        <v>101</v>
      </c>
      <c r="D289" s="13" t="s">
        <v>526</v>
      </c>
      <c r="E289" s="14">
        <v>1</v>
      </c>
      <c r="F289" s="14">
        <v>84.25</v>
      </c>
      <c r="G289" s="15">
        <f>ROUND(E289*F289,2)</f>
        <v>84.25</v>
      </c>
    </row>
    <row r="290" spans="1:7" x14ac:dyDescent="0.25">
      <c r="A290" s="12" t="s">
        <v>527</v>
      </c>
      <c r="B290" s="12" t="s">
        <v>17</v>
      </c>
      <c r="C290" s="12" t="s">
        <v>113</v>
      </c>
      <c r="D290" s="13" t="s">
        <v>528</v>
      </c>
      <c r="E290" s="14">
        <v>18</v>
      </c>
      <c r="F290" s="14">
        <v>58.94</v>
      </c>
      <c r="G290" s="15">
        <f>ROUND(E290*F290,2)</f>
        <v>1060.92</v>
      </c>
    </row>
    <row r="291" spans="1:7" x14ac:dyDescent="0.25">
      <c r="A291" s="16"/>
      <c r="B291" s="16"/>
      <c r="C291" s="16"/>
      <c r="D291" s="17" t="s">
        <v>529</v>
      </c>
      <c r="E291" s="14">
        <v>1</v>
      </c>
      <c r="F291" s="9">
        <f>G278+G279+G280+G281+G282+G283+G284+G285+G286+G287+G288+G289+G290</f>
        <v>21363.06</v>
      </c>
      <c r="G291" s="9">
        <f>ROUND(F291*E291,2)</f>
        <v>21363.06</v>
      </c>
    </row>
    <row r="292" spans="1:7" ht="3" customHeight="1" x14ac:dyDescent="0.25">
      <c r="A292" s="18"/>
      <c r="B292" s="18"/>
      <c r="C292" s="18"/>
      <c r="D292" s="19"/>
      <c r="E292" s="18"/>
      <c r="F292" s="18"/>
      <c r="G292" s="18"/>
    </row>
    <row r="293" spans="1:7" x14ac:dyDescent="0.25">
      <c r="A293" s="10" t="s">
        <v>530</v>
      </c>
      <c r="B293" s="10" t="s">
        <v>11</v>
      </c>
      <c r="C293" s="10" t="s">
        <v>12</v>
      </c>
      <c r="D293" s="11" t="s">
        <v>531</v>
      </c>
      <c r="E293" s="9">
        <f>E301</f>
        <v>1</v>
      </c>
      <c r="F293" s="9">
        <f>F301</f>
        <v>4183.6000000000004</v>
      </c>
      <c r="G293" s="9">
        <f>G301</f>
        <v>4183.6000000000004</v>
      </c>
    </row>
    <row r="294" spans="1:7" x14ac:dyDescent="0.25">
      <c r="A294" s="12" t="s">
        <v>532</v>
      </c>
      <c r="B294" s="12" t="s">
        <v>17</v>
      </c>
      <c r="C294" s="12" t="s">
        <v>108</v>
      </c>
      <c r="D294" s="13" t="s">
        <v>533</v>
      </c>
      <c r="E294" s="14">
        <v>1</v>
      </c>
      <c r="F294" s="14">
        <v>180</v>
      </c>
      <c r="G294" s="15">
        <f>ROUND(E294*F294,2)</f>
        <v>180</v>
      </c>
    </row>
    <row r="295" spans="1:7" x14ac:dyDescent="0.25">
      <c r="A295" s="12" t="s">
        <v>534</v>
      </c>
      <c r="B295" s="12" t="s">
        <v>17</v>
      </c>
      <c r="C295" s="12" t="s">
        <v>94</v>
      </c>
      <c r="D295" s="13" t="s">
        <v>535</v>
      </c>
      <c r="E295" s="14">
        <v>348</v>
      </c>
      <c r="F295" s="14">
        <v>2.2200000000000002</v>
      </c>
      <c r="G295" s="15">
        <f>ROUND(E295*F295,2)</f>
        <v>772.56</v>
      </c>
    </row>
    <row r="296" spans="1:7" x14ac:dyDescent="0.25">
      <c r="A296" s="12" t="s">
        <v>536</v>
      </c>
      <c r="B296" s="12" t="s">
        <v>17</v>
      </c>
      <c r="C296" s="12" t="s">
        <v>101</v>
      </c>
      <c r="D296" s="13" t="s">
        <v>537</v>
      </c>
      <c r="E296" s="14">
        <v>1</v>
      </c>
      <c r="F296" s="14">
        <v>980.63</v>
      </c>
      <c r="G296" s="15">
        <f>ROUND(E296*F296,2)</f>
        <v>980.63</v>
      </c>
    </row>
    <row r="297" spans="1:7" x14ac:dyDescent="0.25">
      <c r="A297" s="12" t="s">
        <v>538</v>
      </c>
      <c r="B297" s="12" t="s">
        <v>17</v>
      </c>
      <c r="C297" s="12" t="s">
        <v>101</v>
      </c>
      <c r="D297" s="13" t="s">
        <v>539</v>
      </c>
      <c r="E297" s="14">
        <v>1</v>
      </c>
      <c r="F297" s="14">
        <v>420</v>
      </c>
      <c r="G297" s="15">
        <f>ROUND(E297*F297,2)</f>
        <v>420</v>
      </c>
    </row>
    <row r="298" spans="1:7" x14ac:dyDescent="0.25">
      <c r="A298" s="12" t="s">
        <v>540</v>
      </c>
      <c r="B298" s="12" t="s">
        <v>17</v>
      </c>
      <c r="C298" s="12" t="s">
        <v>101</v>
      </c>
      <c r="D298" s="13" t="s">
        <v>541</v>
      </c>
      <c r="E298" s="14">
        <v>3</v>
      </c>
      <c r="F298" s="14">
        <v>480</v>
      </c>
      <c r="G298" s="15">
        <f>ROUND(E298*F298,2)</f>
        <v>1440</v>
      </c>
    </row>
    <row r="299" spans="1:7" x14ac:dyDescent="0.25">
      <c r="A299" s="12" t="s">
        <v>542</v>
      </c>
      <c r="B299" s="12" t="s">
        <v>17</v>
      </c>
      <c r="C299" s="12" t="s">
        <v>101</v>
      </c>
      <c r="D299" s="13" t="s">
        <v>543</v>
      </c>
      <c r="E299" s="14">
        <v>1</v>
      </c>
      <c r="F299" s="14">
        <v>126.41</v>
      </c>
      <c r="G299" s="15">
        <f>ROUND(E299*F299,2)</f>
        <v>126.41</v>
      </c>
    </row>
    <row r="300" spans="1:7" ht="22.5" x14ac:dyDescent="0.25">
      <c r="A300" s="12" t="s">
        <v>544</v>
      </c>
      <c r="B300" s="12" t="s">
        <v>17</v>
      </c>
      <c r="C300" s="12" t="s">
        <v>101</v>
      </c>
      <c r="D300" s="13" t="s">
        <v>545</v>
      </c>
      <c r="E300" s="14">
        <v>1</v>
      </c>
      <c r="F300" s="14">
        <v>264</v>
      </c>
      <c r="G300" s="15">
        <f>ROUND(E300*F300,2)</f>
        <v>264</v>
      </c>
    </row>
    <row r="301" spans="1:7" x14ac:dyDescent="0.25">
      <c r="A301" s="16"/>
      <c r="B301" s="16"/>
      <c r="C301" s="16"/>
      <c r="D301" s="17" t="s">
        <v>546</v>
      </c>
      <c r="E301" s="14">
        <v>1</v>
      </c>
      <c r="F301" s="9">
        <f>G294+G295+G296+G297+G298+G299+G300</f>
        <v>4183.6000000000004</v>
      </c>
      <c r="G301" s="9">
        <f>ROUND(F301*E301,2)</f>
        <v>4183.6000000000004</v>
      </c>
    </row>
    <row r="302" spans="1:7" ht="3" customHeight="1" x14ac:dyDescent="0.25">
      <c r="A302" s="18"/>
      <c r="B302" s="18"/>
      <c r="C302" s="18"/>
      <c r="D302" s="19"/>
      <c r="E302" s="18"/>
      <c r="F302" s="18"/>
      <c r="G302" s="18"/>
    </row>
    <row r="303" spans="1:7" x14ac:dyDescent="0.25">
      <c r="A303" s="10" t="s">
        <v>547</v>
      </c>
      <c r="B303" s="10" t="s">
        <v>11</v>
      </c>
      <c r="C303" s="10" t="s">
        <v>12</v>
      </c>
      <c r="D303" s="11" t="s">
        <v>548</v>
      </c>
      <c r="E303" s="9">
        <f>E310</f>
        <v>1</v>
      </c>
      <c r="F303" s="9">
        <f>F310</f>
        <v>4680.3999999999996</v>
      </c>
      <c r="G303" s="9">
        <f>G310</f>
        <v>4680.3999999999996</v>
      </c>
    </row>
    <row r="304" spans="1:7" ht="22.5" x14ac:dyDescent="0.25">
      <c r="A304" s="12" t="s">
        <v>549</v>
      </c>
      <c r="B304" s="12" t="s">
        <v>17</v>
      </c>
      <c r="C304" s="12" t="s">
        <v>94</v>
      </c>
      <c r="D304" s="13" t="s">
        <v>550</v>
      </c>
      <c r="E304" s="14">
        <v>640</v>
      </c>
      <c r="F304" s="14">
        <v>1.82</v>
      </c>
      <c r="G304" s="15">
        <f>ROUND(E304*F304,2)</f>
        <v>1164.8</v>
      </c>
    </row>
    <row r="305" spans="1:7" ht="22.5" x14ac:dyDescent="0.25">
      <c r="A305" s="12" t="s">
        <v>551</v>
      </c>
      <c r="B305" s="12" t="s">
        <v>17</v>
      </c>
      <c r="C305" s="12" t="s">
        <v>94</v>
      </c>
      <c r="D305" s="13" t="s">
        <v>552</v>
      </c>
      <c r="E305" s="14">
        <v>220</v>
      </c>
      <c r="F305" s="14">
        <v>2.2999999999999998</v>
      </c>
      <c r="G305" s="15">
        <f>ROUND(E305*F305,2)</f>
        <v>506</v>
      </c>
    </row>
    <row r="306" spans="1:7" x14ac:dyDescent="0.25">
      <c r="A306" s="12" t="s">
        <v>553</v>
      </c>
      <c r="B306" s="12" t="s">
        <v>17</v>
      </c>
      <c r="C306" s="12" t="s">
        <v>94</v>
      </c>
      <c r="D306" s="13" t="s">
        <v>554</v>
      </c>
      <c r="E306" s="14">
        <v>480</v>
      </c>
      <c r="F306" s="14">
        <v>1.56</v>
      </c>
      <c r="G306" s="15">
        <f>ROUND(E306*F306,2)</f>
        <v>748.8</v>
      </c>
    </row>
    <row r="307" spans="1:7" x14ac:dyDescent="0.25">
      <c r="A307" s="12" t="s">
        <v>555</v>
      </c>
      <c r="B307" s="12" t="s">
        <v>17</v>
      </c>
      <c r="C307" s="12" t="s">
        <v>94</v>
      </c>
      <c r="D307" s="13" t="s">
        <v>556</v>
      </c>
      <c r="E307" s="14">
        <v>440</v>
      </c>
      <c r="F307" s="14">
        <v>1.99</v>
      </c>
      <c r="G307" s="15">
        <f>ROUND(E307*F307,2)</f>
        <v>875.6</v>
      </c>
    </row>
    <row r="308" spans="1:7" x14ac:dyDescent="0.25">
      <c r="A308" s="12" t="s">
        <v>557</v>
      </c>
      <c r="B308" s="12" t="s">
        <v>17</v>
      </c>
      <c r="C308" s="12" t="s">
        <v>94</v>
      </c>
      <c r="D308" s="13" t="s">
        <v>558</v>
      </c>
      <c r="E308" s="14">
        <v>10</v>
      </c>
      <c r="F308" s="14">
        <v>2.12</v>
      </c>
      <c r="G308" s="15">
        <f>ROUND(E308*F308,2)</f>
        <v>21.2</v>
      </c>
    </row>
    <row r="309" spans="1:7" x14ac:dyDescent="0.25">
      <c r="A309" s="12" t="s">
        <v>559</v>
      </c>
      <c r="B309" s="12" t="s">
        <v>17</v>
      </c>
      <c r="C309" s="12" t="s">
        <v>94</v>
      </c>
      <c r="D309" s="13" t="s">
        <v>560</v>
      </c>
      <c r="E309" s="14">
        <v>200</v>
      </c>
      <c r="F309" s="14">
        <v>6.82</v>
      </c>
      <c r="G309" s="15">
        <f>ROUND(E309*F309,2)</f>
        <v>1364</v>
      </c>
    </row>
    <row r="310" spans="1:7" x14ac:dyDescent="0.25">
      <c r="A310" s="16"/>
      <c r="B310" s="16"/>
      <c r="C310" s="16"/>
      <c r="D310" s="17" t="s">
        <v>561</v>
      </c>
      <c r="E310" s="14">
        <v>1</v>
      </c>
      <c r="F310" s="9">
        <f>G304+G305+G306+G307+G308+G309</f>
        <v>4680.3999999999996</v>
      </c>
      <c r="G310" s="9">
        <f>ROUND(F310*E310,2)</f>
        <v>4680.3999999999996</v>
      </c>
    </row>
    <row r="311" spans="1:7" ht="3" customHeight="1" x14ac:dyDescent="0.25">
      <c r="A311" s="18"/>
      <c r="B311" s="18"/>
      <c r="C311" s="18"/>
      <c r="D311" s="19"/>
      <c r="E311" s="18"/>
      <c r="F311" s="18"/>
      <c r="G311" s="18"/>
    </row>
    <row r="312" spans="1:7" x14ac:dyDescent="0.25">
      <c r="A312" s="16"/>
      <c r="B312" s="16"/>
      <c r="C312" s="16"/>
      <c r="D312" s="17" t="s">
        <v>562</v>
      </c>
      <c r="E312" s="20">
        <v>1</v>
      </c>
      <c r="F312" s="9">
        <f>G275+G291+G301+G310</f>
        <v>93883.55</v>
      </c>
      <c r="G312" s="9">
        <f>ROUND(F312*E312,2)</f>
        <v>93883.55</v>
      </c>
    </row>
    <row r="313" spans="1:7" ht="3" customHeight="1" x14ac:dyDescent="0.25">
      <c r="A313" s="18"/>
      <c r="B313" s="18"/>
      <c r="C313" s="18"/>
      <c r="D313" s="19"/>
      <c r="E313" s="18"/>
      <c r="F313" s="18"/>
      <c r="G313" s="18"/>
    </row>
    <row r="314" spans="1:7" x14ac:dyDescent="0.25">
      <c r="A314" s="6" t="s">
        <v>563</v>
      </c>
      <c r="B314" s="6" t="s">
        <v>11</v>
      </c>
      <c r="C314" s="6" t="s">
        <v>12</v>
      </c>
      <c r="D314" s="7" t="s">
        <v>564</v>
      </c>
      <c r="E314" s="8">
        <f>E369</f>
        <v>1</v>
      </c>
      <c r="F314" s="9">
        <f>F369</f>
        <v>130731.6</v>
      </c>
      <c r="G314" s="9">
        <f>G369</f>
        <v>130731.6</v>
      </c>
    </row>
    <row r="315" spans="1:7" x14ac:dyDescent="0.25">
      <c r="A315" s="10" t="s">
        <v>565</v>
      </c>
      <c r="B315" s="10" t="s">
        <v>11</v>
      </c>
      <c r="C315" s="10" t="s">
        <v>12</v>
      </c>
      <c r="D315" s="11" t="s">
        <v>566</v>
      </c>
      <c r="E315" s="9">
        <f>E337</f>
        <v>1</v>
      </c>
      <c r="F315" s="9">
        <f>F337</f>
        <v>81345.600000000006</v>
      </c>
      <c r="G315" s="9">
        <f>G337</f>
        <v>81345.600000000006</v>
      </c>
    </row>
    <row r="316" spans="1:7" x14ac:dyDescent="0.25">
      <c r="A316" s="12" t="s">
        <v>567</v>
      </c>
      <c r="B316" s="12" t="s">
        <v>17</v>
      </c>
      <c r="C316" s="12" t="s">
        <v>101</v>
      </c>
      <c r="D316" s="13" t="s">
        <v>568</v>
      </c>
      <c r="E316" s="14">
        <v>1</v>
      </c>
      <c r="F316" s="14">
        <v>720</v>
      </c>
      <c r="G316" s="15">
        <f>ROUND(E316*F316,2)</f>
        <v>720</v>
      </c>
    </row>
    <row r="317" spans="1:7" x14ac:dyDescent="0.25">
      <c r="A317" s="12" t="s">
        <v>569</v>
      </c>
      <c r="B317" s="12" t="s">
        <v>17</v>
      </c>
      <c r="C317" s="12" t="s">
        <v>101</v>
      </c>
      <c r="D317" s="13" t="s">
        <v>570</v>
      </c>
      <c r="E317" s="14">
        <v>2</v>
      </c>
      <c r="F317" s="14">
        <v>6240</v>
      </c>
      <c r="G317" s="15">
        <f>ROUND(E317*F317,2)</f>
        <v>12480</v>
      </c>
    </row>
    <row r="318" spans="1:7" ht="22.5" x14ac:dyDescent="0.25">
      <c r="A318" s="12" t="s">
        <v>571</v>
      </c>
      <c r="B318" s="12" t="s">
        <v>17</v>
      </c>
      <c r="C318" s="12" t="s">
        <v>101</v>
      </c>
      <c r="D318" s="13" t="s">
        <v>572</v>
      </c>
      <c r="E318" s="14">
        <v>2</v>
      </c>
      <c r="F318" s="14">
        <v>372</v>
      </c>
      <c r="G318" s="15">
        <f>ROUND(E318*F318,2)</f>
        <v>744</v>
      </c>
    </row>
    <row r="319" spans="1:7" ht="22.5" x14ac:dyDescent="0.25">
      <c r="A319" s="12" t="s">
        <v>573</v>
      </c>
      <c r="B319" s="12" t="s">
        <v>17</v>
      </c>
      <c r="C319" s="12" t="s">
        <v>101</v>
      </c>
      <c r="D319" s="13" t="s">
        <v>574</v>
      </c>
      <c r="E319" s="14">
        <v>1</v>
      </c>
      <c r="F319" s="14">
        <v>270</v>
      </c>
      <c r="G319" s="15">
        <f>ROUND(E319*F319,2)</f>
        <v>270</v>
      </c>
    </row>
    <row r="320" spans="1:7" x14ac:dyDescent="0.25">
      <c r="A320" s="12" t="s">
        <v>575</v>
      </c>
      <c r="B320" s="12" t="s">
        <v>17</v>
      </c>
      <c r="C320" s="12" t="s">
        <v>101</v>
      </c>
      <c r="D320" s="13" t="s">
        <v>576</v>
      </c>
      <c r="E320" s="14">
        <v>4</v>
      </c>
      <c r="F320" s="14">
        <v>420</v>
      </c>
      <c r="G320" s="15">
        <f>ROUND(E320*F320,2)</f>
        <v>1680</v>
      </c>
    </row>
    <row r="321" spans="1:7" x14ac:dyDescent="0.25">
      <c r="A321" s="12" t="s">
        <v>577</v>
      </c>
      <c r="B321" s="12" t="s">
        <v>17</v>
      </c>
      <c r="C321" s="12" t="s">
        <v>101</v>
      </c>
      <c r="D321" s="13" t="s">
        <v>578</v>
      </c>
      <c r="E321" s="14">
        <v>2</v>
      </c>
      <c r="F321" s="14">
        <v>588</v>
      </c>
      <c r="G321" s="15">
        <f>ROUND(E321*F321,2)</f>
        <v>1176</v>
      </c>
    </row>
    <row r="322" spans="1:7" x14ac:dyDescent="0.25">
      <c r="A322" s="12" t="s">
        <v>579</v>
      </c>
      <c r="B322" s="12" t="s">
        <v>17</v>
      </c>
      <c r="C322" s="12" t="s">
        <v>34</v>
      </c>
      <c r="D322" s="13" t="s">
        <v>580</v>
      </c>
      <c r="E322" s="14">
        <v>18</v>
      </c>
      <c r="F322" s="14">
        <v>132</v>
      </c>
      <c r="G322" s="15">
        <f>ROUND(E322*F322,2)</f>
        <v>2376</v>
      </c>
    </row>
    <row r="323" spans="1:7" x14ac:dyDescent="0.25">
      <c r="A323" s="12" t="s">
        <v>581</v>
      </c>
      <c r="B323" s="12" t="s">
        <v>17</v>
      </c>
      <c r="C323" s="12" t="s">
        <v>101</v>
      </c>
      <c r="D323" s="13" t="s">
        <v>582</v>
      </c>
      <c r="E323" s="14">
        <v>1</v>
      </c>
      <c r="F323" s="14">
        <v>480</v>
      </c>
      <c r="G323" s="15">
        <f>ROUND(E323*F323,2)</f>
        <v>480</v>
      </c>
    </row>
    <row r="324" spans="1:7" x14ac:dyDescent="0.25">
      <c r="A324" s="12" t="s">
        <v>583</v>
      </c>
      <c r="B324" s="12" t="s">
        <v>17</v>
      </c>
      <c r="C324" s="12" t="s">
        <v>101</v>
      </c>
      <c r="D324" s="13" t="s">
        <v>584</v>
      </c>
      <c r="E324" s="14">
        <v>3</v>
      </c>
      <c r="F324" s="14">
        <v>204</v>
      </c>
      <c r="G324" s="15">
        <f>ROUND(E324*F324,2)</f>
        <v>612</v>
      </c>
    </row>
    <row r="325" spans="1:7" x14ac:dyDescent="0.25">
      <c r="A325" s="12" t="s">
        <v>585</v>
      </c>
      <c r="B325" s="12" t="s">
        <v>17</v>
      </c>
      <c r="C325" s="12" t="s">
        <v>94</v>
      </c>
      <c r="D325" s="13" t="s">
        <v>586</v>
      </c>
      <c r="E325" s="14">
        <v>1100</v>
      </c>
      <c r="F325" s="14">
        <v>5.4</v>
      </c>
      <c r="G325" s="15">
        <f>ROUND(E325*F325,2)</f>
        <v>5940</v>
      </c>
    </row>
    <row r="326" spans="1:7" x14ac:dyDescent="0.25">
      <c r="A326" s="12" t="s">
        <v>587</v>
      </c>
      <c r="B326" s="12" t="s">
        <v>17</v>
      </c>
      <c r="C326" s="12" t="s">
        <v>94</v>
      </c>
      <c r="D326" s="13" t="s">
        <v>588</v>
      </c>
      <c r="E326" s="14">
        <v>160</v>
      </c>
      <c r="F326" s="14">
        <v>10.8</v>
      </c>
      <c r="G326" s="15">
        <f>ROUND(E326*F326,2)</f>
        <v>1728</v>
      </c>
    </row>
    <row r="327" spans="1:7" ht="22.5" x14ac:dyDescent="0.25">
      <c r="A327" s="12" t="s">
        <v>589</v>
      </c>
      <c r="B327" s="12" t="s">
        <v>17</v>
      </c>
      <c r="C327" s="12" t="s">
        <v>101</v>
      </c>
      <c r="D327" s="13" t="s">
        <v>590</v>
      </c>
      <c r="E327" s="14">
        <v>1</v>
      </c>
      <c r="F327" s="14">
        <v>31080</v>
      </c>
      <c r="G327" s="15">
        <f>ROUND(E327*F327,2)</f>
        <v>31080</v>
      </c>
    </row>
    <row r="328" spans="1:7" ht="22.5" x14ac:dyDescent="0.25">
      <c r="A328" s="12" t="s">
        <v>591</v>
      </c>
      <c r="B328" s="12" t="s">
        <v>17</v>
      </c>
      <c r="C328" s="12" t="s">
        <v>101</v>
      </c>
      <c r="D328" s="13" t="s">
        <v>592</v>
      </c>
      <c r="E328" s="14">
        <v>1</v>
      </c>
      <c r="F328" s="14">
        <v>920.4</v>
      </c>
      <c r="G328" s="15">
        <f>ROUND(E328*F328,2)</f>
        <v>920.4</v>
      </c>
    </row>
    <row r="329" spans="1:7" ht="22.5" x14ac:dyDescent="0.25">
      <c r="A329" s="12" t="s">
        <v>593</v>
      </c>
      <c r="B329" s="12" t="s">
        <v>17</v>
      </c>
      <c r="C329" s="12" t="s">
        <v>101</v>
      </c>
      <c r="D329" s="13" t="s">
        <v>594</v>
      </c>
      <c r="E329" s="14">
        <v>3</v>
      </c>
      <c r="F329" s="14">
        <v>1098</v>
      </c>
      <c r="G329" s="15">
        <f>ROUND(E329*F329,2)</f>
        <v>3294</v>
      </c>
    </row>
    <row r="330" spans="1:7" ht="22.5" x14ac:dyDescent="0.25">
      <c r="A330" s="12" t="s">
        <v>595</v>
      </c>
      <c r="B330" s="12" t="s">
        <v>17</v>
      </c>
      <c r="C330" s="12" t="s">
        <v>101</v>
      </c>
      <c r="D330" s="13" t="s">
        <v>596</v>
      </c>
      <c r="E330" s="14">
        <v>3</v>
      </c>
      <c r="F330" s="14">
        <v>1236</v>
      </c>
      <c r="G330" s="15">
        <f>ROUND(E330*F330,2)</f>
        <v>3708</v>
      </c>
    </row>
    <row r="331" spans="1:7" ht="22.5" x14ac:dyDescent="0.25">
      <c r="A331" s="12" t="s">
        <v>597</v>
      </c>
      <c r="B331" s="12" t="s">
        <v>17</v>
      </c>
      <c r="C331" s="12" t="s">
        <v>101</v>
      </c>
      <c r="D331" s="13" t="s">
        <v>598</v>
      </c>
      <c r="E331" s="14">
        <v>8</v>
      </c>
      <c r="F331" s="14">
        <v>1252.8</v>
      </c>
      <c r="G331" s="15">
        <f>ROUND(E331*F331,2)</f>
        <v>10022.4</v>
      </c>
    </row>
    <row r="332" spans="1:7" ht="22.5" x14ac:dyDescent="0.25">
      <c r="A332" s="12" t="s">
        <v>599</v>
      </c>
      <c r="B332" s="12" t="s">
        <v>17</v>
      </c>
      <c r="C332" s="12" t="s">
        <v>101</v>
      </c>
      <c r="D332" s="13" t="s">
        <v>600</v>
      </c>
      <c r="E332" s="14">
        <v>1</v>
      </c>
      <c r="F332" s="14">
        <v>114</v>
      </c>
      <c r="G332" s="15">
        <f>ROUND(E332*F332,2)</f>
        <v>114</v>
      </c>
    </row>
    <row r="333" spans="1:7" ht="22.5" x14ac:dyDescent="0.25">
      <c r="A333" s="12" t="s">
        <v>601</v>
      </c>
      <c r="B333" s="12" t="s">
        <v>17</v>
      </c>
      <c r="C333" s="12" t="s">
        <v>101</v>
      </c>
      <c r="D333" s="13" t="s">
        <v>602</v>
      </c>
      <c r="E333" s="14">
        <v>14</v>
      </c>
      <c r="F333" s="14">
        <v>148.80000000000001</v>
      </c>
      <c r="G333" s="15">
        <f>ROUND(E333*F333,2)</f>
        <v>2083.1999999999998</v>
      </c>
    </row>
    <row r="334" spans="1:7" ht="22.5" x14ac:dyDescent="0.25">
      <c r="A334" s="12" t="s">
        <v>603</v>
      </c>
      <c r="B334" s="12" t="s">
        <v>17</v>
      </c>
      <c r="C334" s="12" t="s">
        <v>101</v>
      </c>
      <c r="D334" s="13" t="s">
        <v>604</v>
      </c>
      <c r="E334" s="14">
        <v>1</v>
      </c>
      <c r="F334" s="14">
        <v>900</v>
      </c>
      <c r="G334" s="15">
        <f>ROUND(E334*F334,2)</f>
        <v>900</v>
      </c>
    </row>
    <row r="335" spans="1:7" x14ac:dyDescent="0.25">
      <c r="A335" s="12" t="s">
        <v>605</v>
      </c>
      <c r="B335" s="12" t="s">
        <v>17</v>
      </c>
      <c r="C335" s="12" t="s">
        <v>101</v>
      </c>
      <c r="D335" s="13" t="s">
        <v>606</v>
      </c>
      <c r="E335" s="14">
        <v>1</v>
      </c>
      <c r="F335" s="14">
        <v>117.6</v>
      </c>
      <c r="G335" s="15">
        <f>ROUND(E335*F335,2)</f>
        <v>117.6</v>
      </c>
    </row>
    <row r="336" spans="1:7" ht="22.5" x14ac:dyDescent="0.25">
      <c r="A336" s="12" t="s">
        <v>607</v>
      </c>
      <c r="B336" s="12" t="s">
        <v>17</v>
      </c>
      <c r="C336" s="12" t="s">
        <v>101</v>
      </c>
      <c r="D336" s="13" t="s">
        <v>608</v>
      </c>
      <c r="E336" s="14">
        <v>6</v>
      </c>
      <c r="F336" s="14">
        <v>150</v>
      </c>
      <c r="G336" s="15">
        <f>ROUND(E336*F336,2)</f>
        <v>900</v>
      </c>
    </row>
    <row r="337" spans="1:7" x14ac:dyDescent="0.25">
      <c r="A337" s="16"/>
      <c r="B337" s="16"/>
      <c r="C337" s="16"/>
      <c r="D337" s="17" t="s">
        <v>609</v>
      </c>
      <c r="E337" s="14">
        <v>1</v>
      </c>
      <c r="F337" s="9">
        <f>G316+G317+G318+G319+G320+G321+G322+G323+G324+G325+G326+G327+G328+G329+G330+G331+G332+G333+G334+G335+G336</f>
        <v>81345.600000000006</v>
      </c>
      <c r="G337" s="9">
        <f>ROUND(F337*E337,2)</f>
        <v>81345.600000000006</v>
      </c>
    </row>
    <row r="338" spans="1:7" ht="3" customHeight="1" x14ac:dyDescent="0.25">
      <c r="A338" s="18"/>
      <c r="B338" s="18"/>
      <c r="C338" s="18"/>
      <c r="D338" s="19"/>
      <c r="E338" s="18"/>
      <c r="F338" s="18"/>
      <c r="G338" s="18"/>
    </row>
    <row r="339" spans="1:7" x14ac:dyDescent="0.25">
      <c r="A339" s="10" t="s">
        <v>610</v>
      </c>
      <c r="B339" s="10" t="s">
        <v>11</v>
      </c>
      <c r="C339" s="10" t="s">
        <v>12</v>
      </c>
      <c r="D339" s="11" t="s">
        <v>611</v>
      </c>
      <c r="E339" s="9">
        <f>E358</f>
        <v>1</v>
      </c>
      <c r="F339" s="9">
        <f>F358</f>
        <v>14509.2</v>
      </c>
      <c r="G339" s="9">
        <f>G358</f>
        <v>14509.2</v>
      </c>
    </row>
    <row r="340" spans="1:7" ht="22.5" x14ac:dyDescent="0.25">
      <c r="A340" s="12" t="s">
        <v>612</v>
      </c>
      <c r="B340" s="12" t="s">
        <v>17</v>
      </c>
      <c r="C340" s="12" t="s">
        <v>101</v>
      </c>
      <c r="D340" s="13" t="s">
        <v>613</v>
      </c>
      <c r="E340" s="14">
        <v>9</v>
      </c>
      <c r="F340" s="14">
        <v>168</v>
      </c>
      <c r="G340" s="15">
        <f>ROUND(E340*F340,2)</f>
        <v>1512</v>
      </c>
    </row>
    <row r="341" spans="1:7" ht="22.5" x14ac:dyDescent="0.25">
      <c r="A341" s="12" t="s">
        <v>614</v>
      </c>
      <c r="B341" s="12" t="s">
        <v>17</v>
      </c>
      <c r="C341" s="12" t="s">
        <v>101</v>
      </c>
      <c r="D341" s="13" t="s">
        <v>615</v>
      </c>
      <c r="E341" s="14">
        <v>4</v>
      </c>
      <c r="F341" s="14">
        <v>180</v>
      </c>
      <c r="G341" s="15">
        <f>ROUND(E341*F341,2)</f>
        <v>720</v>
      </c>
    </row>
    <row r="342" spans="1:7" ht="22.5" x14ac:dyDescent="0.25">
      <c r="A342" s="12" t="s">
        <v>616</v>
      </c>
      <c r="B342" s="12" t="s">
        <v>17</v>
      </c>
      <c r="C342" s="12" t="s">
        <v>101</v>
      </c>
      <c r="D342" s="13" t="s">
        <v>617</v>
      </c>
      <c r="E342" s="14">
        <v>1</v>
      </c>
      <c r="F342" s="14">
        <v>222</v>
      </c>
      <c r="G342" s="15">
        <f>ROUND(E342*F342,2)</f>
        <v>222</v>
      </c>
    </row>
    <row r="343" spans="1:7" ht="22.5" x14ac:dyDescent="0.25">
      <c r="A343" s="12" t="s">
        <v>618</v>
      </c>
      <c r="B343" s="12" t="s">
        <v>17</v>
      </c>
      <c r="C343" s="12" t="s">
        <v>101</v>
      </c>
      <c r="D343" s="13" t="s">
        <v>619</v>
      </c>
      <c r="E343" s="14">
        <v>1</v>
      </c>
      <c r="F343" s="14">
        <v>252</v>
      </c>
      <c r="G343" s="15">
        <f>ROUND(E343*F343,2)</f>
        <v>252</v>
      </c>
    </row>
    <row r="344" spans="1:7" x14ac:dyDescent="0.25">
      <c r="A344" s="12" t="s">
        <v>620</v>
      </c>
      <c r="B344" s="12" t="s">
        <v>17</v>
      </c>
      <c r="C344" s="12" t="s">
        <v>101</v>
      </c>
      <c r="D344" s="13" t="s">
        <v>621</v>
      </c>
      <c r="E344" s="14">
        <v>1</v>
      </c>
      <c r="F344" s="14">
        <v>432</v>
      </c>
      <c r="G344" s="15">
        <f>ROUND(E344*F344,2)</f>
        <v>432</v>
      </c>
    </row>
    <row r="345" spans="1:7" ht="22.5" x14ac:dyDescent="0.25">
      <c r="A345" s="12" t="s">
        <v>622</v>
      </c>
      <c r="B345" s="12" t="s">
        <v>17</v>
      </c>
      <c r="C345" s="12" t="s">
        <v>94</v>
      </c>
      <c r="D345" s="13" t="s">
        <v>623</v>
      </c>
      <c r="E345" s="14">
        <v>32</v>
      </c>
      <c r="F345" s="14">
        <v>114</v>
      </c>
      <c r="G345" s="15">
        <f>ROUND(E345*F345,2)</f>
        <v>3648</v>
      </c>
    </row>
    <row r="346" spans="1:7" ht="22.5" x14ac:dyDescent="0.25">
      <c r="A346" s="12" t="s">
        <v>624</v>
      </c>
      <c r="B346" s="12" t="s">
        <v>17</v>
      </c>
      <c r="C346" s="12" t="s">
        <v>94</v>
      </c>
      <c r="D346" s="13" t="s">
        <v>625</v>
      </c>
      <c r="E346" s="14">
        <v>14</v>
      </c>
      <c r="F346" s="14">
        <v>102</v>
      </c>
      <c r="G346" s="15">
        <f>ROUND(E346*F346,2)</f>
        <v>1428</v>
      </c>
    </row>
    <row r="347" spans="1:7" ht="22.5" x14ac:dyDescent="0.25">
      <c r="A347" s="12" t="s">
        <v>626</v>
      </c>
      <c r="B347" s="12" t="s">
        <v>17</v>
      </c>
      <c r="C347" s="12" t="s">
        <v>94</v>
      </c>
      <c r="D347" s="13" t="s">
        <v>627</v>
      </c>
      <c r="E347" s="14">
        <v>13</v>
      </c>
      <c r="F347" s="14">
        <v>109.2</v>
      </c>
      <c r="G347" s="15">
        <f>ROUND(E347*F347,2)</f>
        <v>1419.6</v>
      </c>
    </row>
    <row r="348" spans="1:7" ht="22.5" x14ac:dyDescent="0.25">
      <c r="A348" s="12" t="s">
        <v>628</v>
      </c>
      <c r="B348" s="12" t="s">
        <v>17</v>
      </c>
      <c r="C348" s="12" t="s">
        <v>94</v>
      </c>
      <c r="D348" s="13" t="s">
        <v>629</v>
      </c>
      <c r="E348" s="14">
        <v>10</v>
      </c>
      <c r="F348" s="14">
        <v>51.6</v>
      </c>
      <c r="G348" s="15">
        <f>ROUND(E348*F348,2)</f>
        <v>516</v>
      </c>
    </row>
    <row r="349" spans="1:7" ht="22.5" x14ac:dyDescent="0.25">
      <c r="A349" s="12" t="s">
        <v>630</v>
      </c>
      <c r="B349" s="12" t="s">
        <v>17</v>
      </c>
      <c r="C349" s="12" t="s">
        <v>94</v>
      </c>
      <c r="D349" s="13" t="s">
        <v>631</v>
      </c>
      <c r="E349" s="14">
        <v>7</v>
      </c>
      <c r="F349" s="14">
        <v>42</v>
      </c>
      <c r="G349" s="15">
        <f>ROUND(E349*F349,2)</f>
        <v>294</v>
      </c>
    </row>
    <row r="350" spans="1:7" ht="22.5" x14ac:dyDescent="0.25">
      <c r="A350" s="12" t="s">
        <v>632</v>
      </c>
      <c r="B350" s="12" t="s">
        <v>17</v>
      </c>
      <c r="C350" s="12" t="s">
        <v>94</v>
      </c>
      <c r="D350" s="13" t="s">
        <v>633</v>
      </c>
      <c r="E350" s="14">
        <v>12</v>
      </c>
      <c r="F350" s="14">
        <v>33.6</v>
      </c>
      <c r="G350" s="15">
        <f>ROUND(E350*F350,2)</f>
        <v>403.2</v>
      </c>
    </row>
    <row r="351" spans="1:7" ht="22.5" x14ac:dyDescent="0.25">
      <c r="A351" s="12" t="s">
        <v>634</v>
      </c>
      <c r="B351" s="12" t="s">
        <v>17</v>
      </c>
      <c r="C351" s="12" t="s">
        <v>94</v>
      </c>
      <c r="D351" s="13" t="s">
        <v>635</v>
      </c>
      <c r="E351" s="14">
        <v>46</v>
      </c>
      <c r="F351" s="14">
        <v>40.799999999999997</v>
      </c>
      <c r="G351" s="15">
        <f>ROUND(E351*F351,2)</f>
        <v>1876.8</v>
      </c>
    </row>
    <row r="352" spans="1:7" ht="22.5" x14ac:dyDescent="0.25">
      <c r="A352" s="12" t="s">
        <v>636</v>
      </c>
      <c r="B352" s="12" t="s">
        <v>17</v>
      </c>
      <c r="C352" s="12" t="s">
        <v>94</v>
      </c>
      <c r="D352" s="13" t="s">
        <v>637</v>
      </c>
      <c r="E352" s="14">
        <v>3</v>
      </c>
      <c r="F352" s="14">
        <v>36</v>
      </c>
      <c r="G352" s="15">
        <f>ROUND(E352*F352,2)</f>
        <v>108</v>
      </c>
    </row>
    <row r="353" spans="1:7" ht="22.5" x14ac:dyDescent="0.25">
      <c r="A353" s="12" t="s">
        <v>638</v>
      </c>
      <c r="B353" s="12" t="s">
        <v>17</v>
      </c>
      <c r="C353" s="12" t="s">
        <v>94</v>
      </c>
      <c r="D353" s="13" t="s">
        <v>639</v>
      </c>
      <c r="E353" s="14">
        <v>8</v>
      </c>
      <c r="F353" s="14">
        <v>46.8</v>
      </c>
      <c r="G353" s="15">
        <f>ROUND(E353*F353,2)</f>
        <v>374.4</v>
      </c>
    </row>
    <row r="354" spans="1:7" ht="22.5" x14ac:dyDescent="0.25">
      <c r="A354" s="12" t="s">
        <v>640</v>
      </c>
      <c r="B354" s="12" t="s">
        <v>17</v>
      </c>
      <c r="C354" s="12" t="s">
        <v>94</v>
      </c>
      <c r="D354" s="13" t="s">
        <v>641</v>
      </c>
      <c r="E354" s="14">
        <v>4</v>
      </c>
      <c r="F354" s="14">
        <v>64.8</v>
      </c>
      <c r="G354" s="15">
        <f>ROUND(E354*F354,2)</f>
        <v>259.2</v>
      </c>
    </row>
    <row r="355" spans="1:7" ht="22.5" x14ac:dyDescent="0.25">
      <c r="A355" s="12" t="s">
        <v>642</v>
      </c>
      <c r="B355" s="12" t="s">
        <v>17</v>
      </c>
      <c r="C355" s="12" t="s">
        <v>94</v>
      </c>
      <c r="D355" s="13" t="s">
        <v>643</v>
      </c>
      <c r="E355" s="14">
        <v>3</v>
      </c>
      <c r="F355" s="14">
        <v>55.2</v>
      </c>
      <c r="G355" s="15">
        <f>ROUND(E355*F355,2)</f>
        <v>165.6</v>
      </c>
    </row>
    <row r="356" spans="1:7" ht="22.5" x14ac:dyDescent="0.25">
      <c r="A356" s="12" t="s">
        <v>644</v>
      </c>
      <c r="B356" s="12" t="s">
        <v>17</v>
      </c>
      <c r="C356" s="12" t="s">
        <v>94</v>
      </c>
      <c r="D356" s="13" t="s">
        <v>645</v>
      </c>
      <c r="E356" s="14">
        <v>6</v>
      </c>
      <c r="F356" s="14">
        <v>50.4</v>
      </c>
      <c r="G356" s="15">
        <f>ROUND(E356*F356,2)</f>
        <v>302.39999999999998</v>
      </c>
    </row>
    <row r="357" spans="1:7" ht="22.5" x14ac:dyDescent="0.25">
      <c r="A357" s="12" t="s">
        <v>646</v>
      </c>
      <c r="B357" s="12" t="s">
        <v>17</v>
      </c>
      <c r="C357" s="12" t="s">
        <v>94</v>
      </c>
      <c r="D357" s="13" t="s">
        <v>647</v>
      </c>
      <c r="E357" s="14">
        <v>6</v>
      </c>
      <c r="F357" s="14">
        <v>96</v>
      </c>
      <c r="G357" s="15">
        <f>ROUND(E357*F357,2)</f>
        <v>576</v>
      </c>
    </row>
    <row r="358" spans="1:7" x14ac:dyDescent="0.25">
      <c r="A358" s="16"/>
      <c r="B358" s="16"/>
      <c r="C358" s="16"/>
      <c r="D358" s="17" t="s">
        <v>648</v>
      </c>
      <c r="E358" s="14">
        <v>1</v>
      </c>
      <c r="F358" s="9">
        <f>G340+G341+G342+G343+G344+G345+G346+G347+G348+G349+G350+G351+G352+G353+G354+G355+G356+G357</f>
        <v>14509.2</v>
      </c>
      <c r="G358" s="9">
        <f>ROUND(F358*E358,2)</f>
        <v>14509.2</v>
      </c>
    </row>
    <row r="359" spans="1:7" ht="3" customHeight="1" x14ac:dyDescent="0.25">
      <c r="A359" s="18"/>
      <c r="B359" s="18"/>
      <c r="C359" s="18"/>
      <c r="D359" s="19"/>
      <c r="E359" s="18"/>
      <c r="F359" s="18"/>
      <c r="G359" s="18"/>
    </row>
    <row r="360" spans="1:7" x14ac:dyDescent="0.25">
      <c r="A360" s="10" t="s">
        <v>649</v>
      </c>
      <c r="B360" s="10" t="s">
        <v>11</v>
      </c>
      <c r="C360" s="10" t="s">
        <v>12</v>
      </c>
      <c r="D360" s="11" t="s">
        <v>650</v>
      </c>
      <c r="E360" s="9">
        <f>E367</f>
        <v>1</v>
      </c>
      <c r="F360" s="9">
        <f>F367</f>
        <v>34876.800000000003</v>
      </c>
      <c r="G360" s="9">
        <f>G367</f>
        <v>34876.800000000003</v>
      </c>
    </row>
    <row r="361" spans="1:7" x14ac:dyDescent="0.25">
      <c r="A361" s="12" t="s">
        <v>651</v>
      </c>
      <c r="B361" s="12" t="s">
        <v>17</v>
      </c>
      <c r="C361" s="12" t="s">
        <v>101</v>
      </c>
      <c r="D361" s="13" t="s">
        <v>652</v>
      </c>
      <c r="E361" s="14">
        <v>8</v>
      </c>
      <c r="F361" s="14">
        <v>26.4</v>
      </c>
      <c r="G361" s="15">
        <f>ROUND(E361*F361,2)</f>
        <v>211.2</v>
      </c>
    </row>
    <row r="362" spans="1:7" x14ac:dyDescent="0.25">
      <c r="A362" s="12" t="s">
        <v>653</v>
      </c>
      <c r="B362" s="12" t="s">
        <v>17</v>
      </c>
      <c r="C362" s="12" t="s">
        <v>655</v>
      </c>
      <c r="D362" s="13" t="s">
        <v>654</v>
      </c>
      <c r="E362" s="14">
        <v>492</v>
      </c>
      <c r="F362" s="14">
        <v>45.6</v>
      </c>
      <c r="G362" s="15">
        <f>ROUND(E362*F362,2)</f>
        <v>22435.200000000001</v>
      </c>
    </row>
    <row r="363" spans="1:7" ht="22.5" x14ac:dyDescent="0.25">
      <c r="A363" s="12" t="s">
        <v>656</v>
      </c>
      <c r="B363" s="12" t="s">
        <v>17</v>
      </c>
      <c r="C363" s="12" t="s">
        <v>113</v>
      </c>
      <c r="D363" s="13" t="s">
        <v>657</v>
      </c>
      <c r="E363" s="14">
        <v>186</v>
      </c>
      <c r="F363" s="14">
        <v>38.4</v>
      </c>
      <c r="G363" s="15">
        <f>ROUND(E363*F363,2)</f>
        <v>7142.4</v>
      </c>
    </row>
    <row r="364" spans="1:7" ht="22.5" x14ac:dyDescent="0.25">
      <c r="A364" s="12" t="s">
        <v>658</v>
      </c>
      <c r="B364" s="12" t="s">
        <v>17</v>
      </c>
      <c r="C364" s="12" t="s">
        <v>113</v>
      </c>
      <c r="D364" s="13" t="s">
        <v>659</v>
      </c>
      <c r="E364" s="14">
        <v>26</v>
      </c>
      <c r="F364" s="14">
        <v>42</v>
      </c>
      <c r="G364" s="15">
        <f>ROUND(E364*F364,2)</f>
        <v>1092</v>
      </c>
    </row>
    <row r="365" spans="1:7" ht="22.5" x14ac:dyDescent="0.25">
      <c r="A365" s="12" t="s">
        <v>660</v>
      </c>
      <c r="B365" s="12" t="s">
        <v>17</v>
      </c>
      <c r="C365" s="12" t="s">
        <v>101</v>
      </c>
      <c r="D365" s="13" t="s">
        <v>661</v>
      </c>
      <c r="E365" s="14">
        <v>45</v>
      </c>
      <c r="F365" s="14">
        <v>60</v>
      </c>
      <c r="G365" s="15">
        <f>ROUND(E365*F365,2)</f>
        <v>2700</v>
      </c>
    </row>
    <row r="366" spans="1:7" x14ac:dyDescent="0.25">
      <c r="A366" s="12" t="s">
        <v>662</v>
      </c>
      <c r="B366" s="12" t="s">
        <v>17</v>
      </c>
      <c r="C366" s="12" t="s">
        <v>101</v>
      </c>
      <c r="D366" s="13" t="s">
        <v>663</v>
      </c>
      <c r="E366" s="14">
        <v>6</v>
      </c>
      <c r="F366" s="14">
        <v>216</v>
      </c>
      <c r="G366" s="15">
        <f>ROUND(E366*F366,2)</f>
        <v>1296</v>
      </c>
    </row>
    <row r="367" spans="1:7" x14ac:dyDescent="0.25">
      <c r="A367" s="16"/>
      <c r="B367" s="16"/>
      <c r="C367" s="16"/>
      <c r="D367" s="17" t="s">
        <v>664</v>
      </c>
      <c r="E367" s="14">
        <v>1</v>
      </c>
      <c r="F367" s="9">
        <f>G361+G362+G363+G364+G365+G366</f>
        <v>34876.800000000003</v>
      </c>
      <c r="G367" s="9">
        <f>ROUND(F367*E367,2)</f>
        <v>34876.800000000003</v>
      </c>
    </row>
    <row r="368" spans="1:7" ht="3" customHeight="1" x14ac:dyDescent="0.25">
      <c r="A368" s="18"/>
      <c r="B368" s="18"/>
      <c r="C368" s="18"/>
      <c r="D368" s="19"/>
      <c r="E368" s="18"/>
      <c r="F368" s="18"/>
      <c r="G368" s="18"/>
    </row>
    <row r="369" spans="1:7" x14ac:dyDescent="0.25">
      <c r="A369" s="16"/>
      <c r="B369" s="16"/>
      <c r="C369" s="16"/>
      <c r="D369" s="17" t="s">
        <v>665</v>
      </c>
      <c r="E369" s="20">
        <v>1</v>
      </c>
      <c r="F369" s="9">
        <f>G337+G358+G367</f>
        <v>130731.6</v>
      </c>
      <c r="G369" s="9">
        <f>ROUND(F369*E369,2)</f>
        <v>130731.6</v>
      </c>
    </row>
    <row r="370" spans="1:7" ht="3" customHeight="1" x14ac:dyDescent="0.25">
      <c r="A370" s="18"/>
      <c r="B370" s="18"/>
      <c r="C370" s="18"/>
      <c r="D370" s="19"/>
      <c r="E370" s="18"/>
      <c r="F370" s="18"/>
      <c r="G370" s="18"/>
    </row>
    <row r="371" spans="1:7" x14ac:dyDescent="0.25">
      <c r="A371" s="6" t="s">
        <v>666</v>
      </c>
      <c r="B371" s="6" t="s">
        <v>11</v>
      </c>
      <c r="C371" s="6" t="s">
        <v>12</v>
      </c>
      <c r="D371" s="7" t="s">
        <v>667</v>
      </c>
      <c r="E371" s="8">
        <f>E392</f>
        <v>1</v>
      </c>
      <c r="F371" s="9">
        <f>F392</f>
        <v>31163.61</v>
      </c>
      <c r="G371" s="9">
        <f>G392</f>
        <v>31163.61</v>
      </c>
    </row>
    <row r="372" spans="1:7" x14ac:dyDescent="0.25">
      <c r="A372" s="12" t="s">
        <v>668</v>
      </c>
      <c r="B372" s="12" t="s">
        <v>17</v>
      </c>
      <c r="C372" s="12" t="s">
        <v>101</v>
      </c>
      <c r="D372" s="13" t="s">
        <v>669</v>
      </c>
      <c r="E372" s="14">
        <v>1</v>
      </c>
      <c r="F372" s="14">
        <v>889.9</v>
      </c>
      <c r="G372" s="15">
        <f>ROUND(E372*F372,2)</f>
        <v>889.9</v>
      </c>
    </row>
    <row r="373" spans="1:7" ht="22.5" x14ac:dyDescent="0.25">
      <c r="A373" s="12" t="s">
        <v>670</v>
      </c>
      <c r="B373" s="12" t="s">
        <v>17</v>
      </c>
      <c r="C373" s="12" t="s">
        <v>322</v>
      </c>
      <c r="D373" s="13" t="s">
        <v>671</v>
      </c>
      <c r="E373" s="14">
        <v>1</v>
      </c>
      <c r="F373" s="14">
        <v>694.83</v>
      </c>
      <c r="G373" s="15">
        <f>ROUND(E373*F373,2)</f>
        <v>694.83</v>
      </c>
    </row>
    <row r="374" spans="1:7" x14ac:dyDescent="0.25">
      <c r="A374" s="12" t="s">
        <v>672</v>
      </c>
      <c r="B374" s="12" t="s">
        <v>17</v>
      </c>
      <c r="C374" s="12" t="s">
        <v>101</v>
      </c>
      <c r="D374" s="13" t="s">
        <v>673</v>
      </c>
      <c r="E374" s="14">
        <v>3</v>
      </c>
      <c r="F374" s="14">
        <v>540.03</v>
      </c>
      <c r="G374" s="15">
        <f>ROUND(E374*F374,2)</f>
        <v>1620.09</v>
      </c>
    </row>
    <row r="375" spans="1:7" x14ac:dyDescent="0.25">
      <c r="A375" s="12" t="s">
        <v>674</v>
      </c>
      <c r="B375" s="12" t="s">
        <v>17</v>
      </c>
      <c r="C375" s="12" t="s">
        <v>101</v>
      </c>
      <c r="D375" s="13" t="s">
        <v>675</v>
      </c>
      <c r="E375" s="14">
        <v>4</v>
      </c>
      <c r="F375" s="14">
        <v>2151.79</v>
      </c>
      <c r="G375" s="15">
        <f>ROUND(E375*F375,2)</f>
        <v>8607.16</v>
      </c>
    </row>
    <row r="376" spans="1:7" ht="22.5" x14ac:dyDescent="0.25">
      <c r="A376" s="12" t="s">
        <v>676</v>
      </c>
      <c r="B376" s="12" t="s">
        <v>17</v>
      </c>
      <c r="C376" s="12" t="s">
        <v>101</v>
      </c>
      <c r="D376" s="13" t="s">
        <v>677</v>
      </c>
      <c r="E376" s="14">
        <v>1</v>
      </c>
      <c r="F376" s="14">
        <v>3222.43</v>
      </c>
      <c r="G376" s="15">
        <f>ROUND(E376*F376,2)</f>
        <v>3222.43</v>
      </c>
    </row>
    <row r="377" spans="1:7" x14ac:dyDescent="0.25">
      <c r="A377" s="12" t="s">
        <v>343</v>
      </c>
      <c r="B377" s="12" t="s">
        <v>17</v>
      </c>
      <c r="C377" s="12" t="s">
        <v>94</v>
      </c>
      <c r="D377" s="13" t="s">
        <v>344</v>
      </c>
      <c r="E377" s="14">
        <v>16</v>
      </c>
      <c r="F377" s="14">
        <v>21.18</v>
      </c>
      <c r="G377" s="15">
        <f>ROUND(E377*F377,2)</f>
        <v>338.88</v>
      </c>
    </row>
    <row r="378" spans="1:7" x14ac:dyDescent="0.25">
      <c r="A378" s="12" t="s">
        <v>678</v>
      </c>
      <c r="B378" s="12" t="s">
        <v>17</v>
      </c>
      <c r="C378" s="12" t="s">
        <v>94</v>
      </c>
      <c r="D378" s="13" t="s">
        <v>679</v>
      </c>
      <c r="E378" s="14">
        <v>28</v>
      </c>
      <c r="F378" s="14">
        <v>52.22</v>
      </c>
      <c r="G378" s="15">
        <f>ROUND(E378*F378,2)</f>
        <v>1462.16</v>
      </c>
    </row>
    <row r="379" spans="1:7" x14ac:dyDescent="0.25">
      <c r="A379" s="12" t="s">
        <v>680</v>
      </c>
      <c r="B379" s="12" t="s">
        <v>17</v>
      </c>
      <c r="C379" s="12" t="s">
        <v>94</v>
      </c>
      <c r="D379" s="13" t="s">
        <v>681</v>
      </c>
      <c r="E379" s="14">
        <v>36</v>
      </c>
      <c r="F379" s="14">
        <v>47</v>
      </c>
      <c r="G379" s="15">
        <f>ROUND(E379*F379,2)</f>
        <v>1692</v>
      </c>
    </row>
    <row r="380" spans="1:7" x14ac:dyDescent="0.25">
      <c r="A380" s="12" t="s">
        <v>682</v>
      </c>
      <c r="B380" s="12" t="s">
        <v>17</v>
      </c>
      <c r="C380" s="12" t="s">
        <v>101</v>
      </c>
      <c r="D380" s="13" t="s">
        <v>683</v>
      </c>
      <c r="E380" s="14">
        <v>11</v>
      </c>
      <c r="F380" s="14">
        <v>57.75</v>
      </c>
      <c r="G380" s="15">
        <f>ROUND(E380*F380,2)</f>
        <v>635.25</v>
      </c>
    </row>
    <row r="381" spans="1:7" x14ac:dyDescent="0.25">
      <c r="A381" s="12" t="s">
        <v>684</v>
      </c>
      <c r="B381" s="12" t="s">
        <v>17</v>
      </c>
      <c r="C381" s="12" t="s">
        <v>101</v>
      </c>
      <c r="D381" s="13" t="s">
        <v>685</v>
      </c>
      <c r="E381" s="14">
        <v>1</v>
      </c>
      <c r="F381" s="14">
        <v>115.81</v>
      </c>
      <c r="G381" s="15">
        <f>ROUND(E381*F381,2)</f>
        <v>115.81</v>
      </c>
    </row>
    <row r="382" spans="1:7" ht="22.5" x14ac:dyDescent="0.25">
      <c r="A382" s="12" t="s">
        <v>686</v>
      </c>
      <c r="B382" s="12" t="s">
        <v>17</v>
      </c>
      <c r="C382" s="12" t="s">
        <v>101</v>
      </c>
      <c r="D382" s="13" t="s">
        <v>687</v>
      </c>
      <c r="E382" s="14">
        <v>18</v>
      </c>
      <c r="F382" s="14">
        <v>11.58</v>
      </c>
      <c r="G382" s="15">
        <f>ROUND(E382*F382,2)</f>
        <v>208.44</v>
      </c>
    </row>
    <row r="383" spans="1:7" ht="22.5" x14ac:dyDescent="0.25">
      <c r="A383" s="12" t="s">
        <v>688</v>
      </c>
      <c r="B383" s="12" t="s">
        <v>17</v>
      </c>
      <c r="C383" s="12" t="s">
        <v>101</v>
      </c>
      <c r="D383" s="13" t="s">
        <v>689</v>
      </c>
      <c r="E383" s="14">
        <v>24</v>
      </c>
      <c r="F383" s="14">
        <v>11.58</v>
      </c>
      <c r="G383" s="15">
        <f>ROUND(E383*F383,2)</f>
        <v>277.92</v>
      </c>
    </row>
    <row r="384" spans="1:7" ht="22.5" x14ac:dyDescent="0.25">
      <c r="A384" s="12" t="s">
        <v>690</v>
      </c>
      <c r="B384" s="12" t="s">
        <v>17</v>
      </c>
      <c r="C384" s="12" t="s">
        <v>101</v>
      </c>
      <c r="D384" s="13" t="s">
        <v>691</v>
      </c>
      <c r="E384" s="14">
        <v>3</v>
      </c>
      <c r="F384" s="14">
        <v>105.09</v>
      </c>
      <c r="G384" s="15">
        <f>ROUND(E384*F384,2)</f>
        <v>315.27</v>
      </c>
    </row>
    <row r="385" spans="1:7" ht="22.5" x14ac:dyDescent="0.25">
      <c r="A385" s="12" t="s">
        <v>692</v>
      </c>
      <c r="B385" s="12" t="s">
        <v>17</v>
      </c>
      <c r="C385" s="12" t="s">
        <v>101</v>
      </c>
      <c r="D385" s="13" t="s">
        <v>693</v>
      </c>
      <c r="E385" s="14">
        <v>21</v>
      </c>
      <c r="F385" s="14">
        <v>102.17</v>
      </c>
      <c r="G385" s="15">
        <f>ROUND(E385*F385,2)</f>
        <v>2145.5700000000002</v>
      </c>
    </row>
    <row r="386" spans="1:7" ht="22.5" x14ac:dyDescent="0.25">
      <c r="A386" s="12" t="s">
        <v>694</v>
      </c>
      <c r="B386" s="12" t="s">
        <v>17</v>
      </c>
      <c r="C386" s="12" t="s">
        <v>101</v>
      </c>
      <c r="D386" s="13" t="s">
        <v>695</v>
      </c>
      <c r="E386" s="14">
        <v>2</v>
      </c>
      <c r="F386" s="14">
        <v>112.87</v>
      </c>
      <c r="G386" s="15">
        <f>ROUND(E386*F386,2)</f>
        <v>225.74</v>
      </c>
    </row>
    <row r="387" spans="1:7" ht="22.5" x14ac:dyDescent="0.25">
      <c r="A387" s="12" t="s">
        <v>696</v>
      </c>
      <c r="B387" s="12" t="s">
        <v>17</v>
      </c>
      <c r="C387" s="12" t="s">
        <v>101</v>
      </c>
      <c r="D387" s="13" t="s">
        <v>697</v>
      </c>
      <c r="E387" s="14">
        <v>1</v>
      </c>
      <c r="F387" s="14">
        <v>702.14</v>
      </c>
      <c r="G387" s="15">
        <f>ROUND(E387*F387,2)</f>
        <v>702.14</v>
      </c>
    </row>
    <row r="388" spans="1:7" x14ac:dyDescent="0.25">
      <c r="A388" s="12" t="s">
        <v>698</v>
      </c>
      <c r="B388" s="12" t="s">
        <v>17</v>
      </c>
      <c r="C388" s="12" t="s">
        <v>101</v>
      </c>
      <c r="D388" s="13" t="s">
        <v>699</v>
      </c>
      <c r="E388" s="14">
        <v>29</v>
      </c>
      <c r="F388" s="14">
        <v>66.650000000000006</v>
      </c>
      <c r="G388" s="15">
        <f>ROUND(E388*F388,2)</f>
        <v>1932.85</v>
      </c>
    </row>
    <row r="389" spans="1:7" x14ac:dyDescent="0.25">
      <c r="A389" s="12" t="s">
        <v>700</v>
      </c>
      <c r="B389" s="12" t="s">
        <v>17</v>
      </c>
      <c r="C389" s="12" t="s">
        <v>101</v>
      </c>
      <c r="D389" s="13" t="s">
        <v>701</v>
      </c>
      <c r="E389" s="14">
        <v>3</v>
      </c>
      <c r="F389" s="14">
        <v>55.59</v>
      </c>
      <c r="G389" s="15">
        <f>ROUND(E389*F389,2)</f>
        <v>166.77</v>
      </c>
    </row>
    <row r="390" spans="1:7" x14ac:dyDescent="0.25">
      <c r="A390" s="12" t="s">
        <v>702</v>
      </c>
      <c r="B390" s="12" t="s">
        <v>17</v>
      </c>
      <c r="C390" s="12" t="s">
        <v>101</v>
      </c>
      <c r="D390" s="13" t="s">
        <v>703</v>
      </c>
      <c r="E390" s="14">
        <v>4</v>
      </c>
      <c r="F390" s="14">
        <v>122.98</v>
      </c>
      <c r="G390" s="15">
        <f>ROUND(E390*F390,2)</f>
        <v>491.92</v>
      </c>
    </row>
    <row r="391" spans="1:7" x14ac:dyDescent="0.25">
      <c r="A391" s="12" t="s">
        <v>704</v>
      </c>
      <c r="B391" s="12" t="s">
        <v>17</v>
      </c>
      <c r="C391" s="12" t="s">
        <v>94</v>
      </c>
      <c r="D391" s="13" t="s">
        <v>705</v>
      </c>
      <c r="E391" s="14">
        <v>856</v>
      </c>
      <c r="F391" s="14">
        <v>6.33</v>
      </c>
      <c r="G391" s="15">
        <f>ROUND(E391*F391,2)</f>
        <v>5418.48</v>
      </c>
    </row>
    <row r="392" spans="1:7" x14ac:dyDescent="0.25">
      <c r="A392" s="16"/>
      <c r="B392" s="16"/>
      <c r="C392" s="16"/>
      <c r="D392" s="17" t="s">
        <v>706</v>
      </c>
      <c r="E392" s="20">
        <v>1</v>
      </c>
      <c r="F392" s="9">
        <f>G372+G373+G374+G375+G376+G377+G378+G379+G380+G381+G382+G383+G384+G385+G386+G387+G388+G389+G390+G391</f>
        <v>31163.61</v>
      </c>
      <c r="G392" s="9">
        <f>ROUND(F392*E392,2)</f>
        <v>31163.61</v>
      </c>
    </row>
    <row r="393" spans="1:7" ht="3" customHeight="1" x14ac:dyDescent="0.25">
      <c r="A393" s="18"/>
      <c r="B393" s="18"/>
      <c r="C393" s="18"/>
      <c r="D393" s="19"/>
      <c r="E393" s="18"/>
      <c r="F393" s="18"/>
      <c r="G393" s="18"/>
    </row>
    <row r="394" spans="1:7" x14ac:dyDescent="0.25">
      <c r="A394" s="6" t="s">
        <v>707</v>
      </c>
      <c r="B394" s="6" t="s">
        <v>11</v>
      </c>
      <c r="C394" s="6" t="s">
        <v>12</v>
      </c>
      <c r="D394" s="7" t="s">
        <v>708</v>
      </c>
      <c r="E394" s="8">
        <f>E396</f>
        <v>1</v>
      </c>
      <c r="F394" s="9">
        <f>F396</f>
        <v>10270.4</v>
      </c>
      <c r="G394" s="9">
        <f>G396</f>
        <v>10270.4</v>
      </c>
    </row>
    <row r="395" spans="1:7" ht="22.5" x14ac:dyDescent="0.25">
      <c r="A395" s="12" t="s">
        <v>709</v>
      </c>
      <c r="B395" s="12" t="s">
        <v>17</v>
      </c>
      <c r="C395" s="12" t="s">
        <v>101</v>
      </c>
      <c r="D395" s="13" t="s">
        <v>710</v>
      </c>
      <c r="E395" s="14">
        <v>40</v>
      </c>
      <c r="F395" s="14">
        <v>256.76</v>
      </c>
      <c r="G395" s="15">
        <f>ROUND(E395*F395,2)</f>
        <v>10270.4</v>
      </c>
    </row>
    <row r="396" spans="1:7" x14ac:dyDescent="0.25">
      <c r="A396" s="16"/>
      <c r="B396" s="16"/>
      <c r="C396" s="16"/>
      <c r="D396" s="17" t="s">
        <v>711</v>
      </c>
      <c r="E396" s="20">
        <v>1</v>
      </c>
      <c r="F396" s="9">
        <f>G395</f>
        <v>10270.4</v>
      </c>
      <c r="G396" s="9">
        <f>ROUND(F396*E396,2)</f>
        <v>10270.4</v>
      </c>
    </row>
    <row r="397" spans="1:7" ht="3" customHeight="1" x14ac:dyDescent="0.25">
      <c r="A397" s="18"/>
      <c r="B397" s="18"/>
      <c r="C397" s="18"/>
      <c r="D397" s="19"/>
      <c r="E397" s="18"/>
      <c r="F397" s="18"/>
      <c r="G397" s="18"/>
    </row>
    <row r="398" spans="1:7" x14ac:dyDescent="0.25">
      <c r="A398" s="6" t="s">
        <v>712</v>
      </c>
      <c r="B398" s="6" t="s">
        <v>11</v>
      </c>
      <c r="C398" s="6" t="s">
        <v>12</v>
      </c>
      <c r="D398" s="7" t="s">
        <v>713</v>
      </c>
      <c r="E398" s="8">
        <f>E400</f>
        <v>1</v>
      </c>
      <c r="F398" s="9">
        <f>F400</f>
        <v>1725</v>
      </c>
      <c r="G398" s="9">
        <f>G400</f>
        <v>1725</v>
      </c>
    </row>
    <row r="399" spans="1:7" x14ac:dyDescent="0.25">
      <c r="A399" s="12" t="s">
        <v>714</v>
      </c>
      <c r="B399" s="12" t="s">
        <v>17</v>
      </c>
      <c r="C399" s="12" t="s">
        <v>31</v>
      </c>
      <c r="D399" s="13" t="s">
        <v>715</v>
      </c>
      <c r="E399" s="14">
        <v>1</v>
      </c>
      <c r="F399" s="14">
        <v>1725</v>
      </c>
      <c r="G399" s="15">
        <f>ROUND(E399*F399,2)</f>
        <v>1725</v>
      </c>
    </row>
    <row r="400" spans="1:7" x14ac:dyDescent="0.25">
      <c r="A400" s="16"/>
      <c r="B400" s="16"/>
      <c r="C400" s="16"/>
      <c r="D400" s="17" t="s">
        <v>716</v>
      </c>
      <c r="E400" s="20">
        <v>1</v>
      </c>
      <c r="F400" s="9">
        <f>G399</f>
        <v>1725</v>
      </c>
      <c r="G400" s="9">
        <f>ROUND(F400*E400,2)</f>
        <v>1725</v>
      </c>
    </row>
    <row r="401" spans="1:7" ht="3" customHeight="1" x14ac:dyDescent="0.25">
      <c r="A401" s="18"/>
      <c r="B401" s="18"/>
      <c r="C401" s="18"/>
      <c r="D401" s="19"/>
      <c r="E401" s="18"/>
      <c r="F401" s="18"/>
      <c r="G401" s="18"/>
    </row>
    <row r="402" spans="1:7" x14ac:dyDescent="0.25">
      <c r="A402" s="16"/>
      <c r="B402" s="16"/>
      <c r="C402" s="16"/>
      <c r="D402" s="17" t="s">
        <v>717</v>
      </c>
      <c r="E402" s="20">
        <v>1</v>
      </c>
      <c r="F402" s="9">
        <f>G13+G23+G71+G92+G111+G132+G158+G172+G252+G312+G369+G392+G396+G400</f>
        <v>863752.2</v>
      </c>
      <c r="G402" s="9">
        <f>ROUND(F402*E402,2)</f>
        <v>863752.2</v>
      </c>
    </row>
    <row r="403" spans="1:7" x14ac:dyDescent="0.25">
      <c r="A403" s="16"/>
      <c r="B403" s="16"/>
      <c r="C403" s="16"/>
      <c r="D403" s="21"/>
      <c r="E403" s="16"/>
      <c r="F403" s="16"/>
      <c r="G403" s="16"/>
    </row>
  </sheetData>
  <dataValidations count="1">
    <dataValidation type="list" allowBlank="1" showInputMessage="1" showErrorMessage="1" sqref="B4:B65535">
      <formula1>"Capítulo,Partida,Mano de obra,Maquinaria,Material,Otros,"</formula1>
    </dataValidation>
  </dataValidations>
  <pageMargins left="0.70866141732283472" right="0.70866141732283472" top="0.32" bottom="0.4" header="0.31496062992125984" footer="0.31496062992125984"/>
  <pageSetup paperSize="9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</dc:creator>
  <cp:lastModifiedBy>Marta</cp:lastModifiedBy>
  <cp:lastPrinted>2026-01-07T12:06:00Z</cp:lastPrinted>
  <dcterms:created xsi:type="dcterms:W3CDTF">2026-01-07T12:04:23Z</dcterms:created>
  <dcterms:modified xsi:type="dcterms:W3CDTF">2026-01-07T12:06:24Z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ersión Presto">
    <vt:lpwstr>1.0</vt:lpwstr>
  </property>
</Properties>
</file>